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Hwymat\MATERIALS ENGINEERING\SURFACING\QS\Worksheets\Worksheet Updates in Progress\"/>
    </mc:Choice>
  </mc:AlternateContent>
  <bookViews>
    <workbookView xWindow="0" yWindow="0" windowWidth="19200" windowHeight="7050"/>
  </bookViews>
  <sheets>
    <sheet name="Input Sheet" sheetId="1" r:id="rId1"/>
    <sheet name="Summary" sheetId="2" r:id="rId2"/>
    <sheet name="Lot 1" sheetId="3" r:id="rId3"/>
    <sheet name="Lot 2" sheetId="4" r:id="rId4"/>
    <sheet name="Lot 3" sheetId="5" r:id="rId5"/>
    <sheet name="Lot 4" sheetId="6" r:id="rId6"/>
    <sheet name="Lot 5" sheetId="7" r:id="rId7"/>
    <sheet name="Lot 6" sheetId="8" r:id="rId8"/>
    <sheet name="Lot 7" sheetId="9" r:id="rId9"/>
    <sheet name="Lot 8" sheetId="10" r:id="rId10"/>
    <sheet name="Lot 9" sheetId="11" r:id="rId11"/>
    <sheet name="Lot 10" sheetId="12" r:id="rId12"/>
    <sheet name="Lot 11" sheetId="13" r:id="rId13"/>
    <sheet name="Lot 12" sheetId="14" r:id="rId14"/>
    <sheet name="Lot 13" sheetId="15" r:id="rId15"/>
    <sheet name="Lot 14" sheetId="16" r:id="rId16"/>
    <sheet name="Lot 15" sheetId="17" r:id="rId17"/>
    <sheet name="Lot 16" sheetId="18" r:id="rId18"/>
    <sheet name="Lot 17" sheetId="19" r:id="rId19"/>
    <sheet name="Lot 18" sheetId="20" r:id="rId20"/>
    <sheet name="Lot 19" sheetId="21" r:id="rId21"/>
    <sheet name="Lot 20" sheetId="22" r:id="rId22"/>
    <sheet name="Lot 21" sheetId="23" r:id="rId23"/>
    <sheet name="Lot 22" sheetId="24" r:id="rId24"/>
    <sheet name="Lot 23" sheetId="25" r:id="rId25"/>
    <sheet name="Lot 24" sheetId="26" r:id="rId26"/>
    <sheet name="Lot 25" sheetId="27" r:id="rId27"/>
    <sheet name="Lot 26" sheetId="28" r:id="rId28"/>
    <sheet name="Lot 27" sheetId="29" r:id="rId29"/>
    <sheet name="Lot 28" sheetId="30" r:id="rId30"/>
    <sheet name="Lot 29" sheetId="31" r:id="rId31"/>
    <sheet name="Lot 30" sheetId="32" r:id="rId32"/>
    <sheet name="Lot 31" sheetId="33" r:id="rId33"/>
    <sheet name="Lot 32" sheetId="34" r:id="rId34"/>
    <sheet name="Lot 33" sheetId="35" r:id="rId35"/>
    <sheet name="Lot 34" sheetId="36" r:id="rId36"/>
    <sheet name="Lot 35" sheetId="37" r:id="rId37"/>
    <sheet name="Lot 36" sheetId="38" r:id="rId38"/>
    <sheet name="Lot 37" sheetId="39" r:id="rId39"/>
    <sheet name="Lot 38" sheetId="40" r:id="rId40"/>
    <sheet name="Lot 39" sheetId="41" r:id="rId41"/>
    <sheet name="Lot 40" sheetId="42" r:id="rId42"/>
  </sheets>
  <calcPr calcId="162913"/>
  <customWorkbookViews>
    <customWorkbookView name="Dupuis, Andre (MI) - Personal View" guid="{28022854-E754-4F82-A4DE-EBFB509B9664}" mergeInterval="0" personalView="1" maximized="1" xWindow="5749" yWindow="-11" windowWidth="2902" windowHeight="1582" activeSheetId="1"/>
    <customWorkbookView name="McNabb, Gordon - Personal View" guid="{94DF1FDC-7D0A-443B-A582-02D4D32F7BA9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" l="1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47" i="2" l="1"/>
  <c r="E11" i="4" l="1"/>
  <c r="E11" i="5"/>
  <c r="E11" i="6"/>
  <c r="E11" i="7"/>
  <c r="E11" i="8"/>
  <c r="E11" i="9"/>
  <c r="E11" i="10"/>
  <c r="E11" i="11"/>
  <c r="E11" i="12"/>
  <c r="E11" i="13"/>
  <c r="E11" i="14"/>
  <c r="E11" i="15"/>
  <c r="E11" i="16"/>
  <c r="E11" i="17"/>
  <c r="E11" i="18"/>
  <c r="E11" i="19"/>
  <c r="E11" i="20"/>
  <c r="E11" i="21"/>
  <c r="E11" i="22"/>
  <c r="E11" i="23"/>
  <c r="E11" i="24"/>
  <c r="E11" i="25"/>
  <c r="E11" i="26"/>
  <c r="E11" i="27"/>
  <c r="E11" i="28"/>
  <c r="E11" i="29"/>
  <c r="E11" i="30"/>
  <c r="E11" i="31"/>
  <c r="E11" i="32"/>
  <c r="E11" i="33"/>
  <c r="E11" i="34"/>
  <c r="E11" i="35"/>
  <c r="E11" i="36"/>
  <c r="E11" i="37"/>
  <c r="E11" i="38"/>
  <c r="E11" i="39"/>
  <c r="E11" i="40"/>
  <c r="E11" i="41"/>
  <c r="E11" i="42"/>
  <c r="E11" i="3"/>
  <c r="E10" i="4"/>
  <c r="E10" i="5"/>
  <c r="E10" i="6"/>
  <c r="E10" i="7"/>
  <c r="E10" i="8"/>
  <c r="E10" i="9"/>
  <c r="E10" i="10"/>
  <c r="E10" i="11"/>
  <c r="E10" i="12"/>
  <c r="E10" i="13"/>
  <c r="E10" i="14"/>
  <c r="E10" i="15"/>
  <c r="E10" i="16"/>
  <c r="E10" i="17"/>
  <c r="E10" i="18"/>
  <c r="E10" i="19"/>
  <c r="E10" i="20"/>
  <c r="E10" i="21"/>
  <c r="E10" i="22"/>
  <c r="E10" i="23"/>
  <c r="E10" i="24"/>
  <c r="E10" i="25"/>
  <c r="E10" i="26"/>
  <c r="E10" i="27"/>
  <c r="E10" i="28"/>
  <c r="E10" i="29"/>
  <c r="E10" i="30"/>
  <c r="E10" i="31"/>
  <c r="E10" i="32"/>
  <c r="E10" i="33"/>
  <c r="E10" i="34"/>
  <c r="E10" i="35"/>
  <c r="E10" i="36"/>
  <c r="E10" i="37"/>
  <c r="E10" i="38"/>
  <c r="E10" i="39"/>
  <c r="E10" i="40"/>
  <c r="E10" i="41"/>
  <c r="E10" i="42"/>
  <c r="E10" i="3"/>
  <c r="E9" i="4"/>
  <c r="E9" i="5"/>
  <c r="E9" i="6"/>
  <c r="E9" i="7"/>
  <c r="E9" i="8"/>
  <c r="E9" i="9"/>
  <c r="E9" i="10"/>
  <c r="E9" i="11"/>
  <c r="E9" i="12"/>
  <c r="E9" i="13"/>
  <c r="E9" i="14"/>
  <c r="E9" i="15"/>
  <c r="E9" i="16"/>
  <c r="E9" i="17"/>
  <c r="E9" i="18"/>
  <c r="E9" i="19"/>
  <c r="E9" i="20"/>
  <c r="E9" i="21"/>
  <c r="E9" i="22"/>
  <c r="E9" i="23"/>
  <c r="E9" i="24"/>
  <c r="E9" i="25"/>
  <c r="E9" i="26"/>
  <c r="E9" i="27"/>
  <c r="E9" i="28"/>
  <c r="E9" i="29"/>
  <c r="E9" i="30"/>
  <c r="E9" i="31"/>
  <c r="E9" i="32"/>
  <c r="E9" i="33"/>
  <c r="E9" i="34"/>
  <c r="E9" i="35"/>
  <c r="E9" i="36"/>
  <c r="E9" i="37"/>
  <c r="E9" i="38"/>
  <c r="E9" i="39"/>
  <c r="E9" i="40"/>
  <c r="E9" i="41"/>
  <c r="E9" i="42"/>
  <c r="E9" i="3"/>
  <c r="E8" i="4"/>
  <c r="E8" i="5"/>
  <c r="E8" i="6"/>
  <c r="E8" i="7"/>
  <c r="E8" i="8"/>
  <c r="E8" i="9"/>
  <c r="E8" i="10"/>
  <c r="E8" i="11"/>
  <c r="E8" i="12"/>
  <c r="E8" i="13"/>
  <c r="E8" i="14"/>
  <c r="E8" i="15"/>
  <c r="E8" i="16"/>
  <c r="E8" i="17"/>
  <c r="E8" i="18"/>
  <c r="E8" i="19"/>
  <c r="E8" i="20"/>
  <c r="E8" i="21"/>
  <c r="E8" i="22"/>
  <c r="E8" i="23"/>
  <c r="E8" i="24"/>
  <c r="E8" i="25"/>
  <c r="E8" i="26"/>
  <c r="E8" i="27"/>
  <c r="E8" i="28"/>
  <c r="E8" i="29"/>
  <c r="E8" i="30"/>
  <c r="E8" i="31"/>
  <c r="E8" i="32"/>
  <c r="E8" i="33"/>
  <c r="E8" i="34"/>
  <c r="E8" i="35"/>
  <c r="E8" i="36"/>
  <c r="E8" i="37"/>
  <c r="E8" i="38"/>
  <c r="E8" i="39"/>
  <c r="E8" i="40"/>
  <c r="E8" i="41"/>
  <c r="E8" i="42"/>
  <c r="E8" i="3"/>
  <c r="E7" i="4"/>
  <c r="E7" i="5"/>
  <c r="E7" i="6"/>
  <c r="E7" i="7"/>
  <c r="E7" i="8"/>
  <c r="E7" i="9"/>
  <c r="E7" i="10"/>
  <c r="E7" i="11"/>
  <c r="E7" i="12"/>
  <c r="E7" i="13"/>
  <c r="E7" i="14"/>
  <c r="E7" i="15"/>
  <c r="E7" i="16"/>
  <c r="E7" i="17"/>
  <c r="E7" i="18"/>
  <c r="E7" i="19"/>
  <c r="E7" i="20"/>
  <c r="E7" i="21"/>
  <c r="E7" i="22"/>
  <c r="E7" i="23"/>
  <c r="E7" i="24"/>
  <c r="E7" i="25"/>
  <c r="E7" i="26"/>
  <c r="E7" i="27"/>
  <c r="E7" i="28"/>
  <c r="E7" i="29"/>
  <c r="E7" i="30"/>
  <c r="E7" i="31"/>
  <c r="E7" i="32"/>
  <c r="E7" i="33"/>
  <c r="E7" i="34"/>
  <c r="E7" i="35"/>
  <c r="E7" i="36"/>
  <c r="E7" i="37"/>
  <c r="E7" i="38"/>
  <c r="E7" i="39"/>
  <c r="E7" i="40"/>
  <c r="E7" i="41"/>
  <c r="E7" i="42"/>
  <c r="E7" i="3"/>
  <c r="E6" i="4"/>
  <c r="E6" i="5"/>
  <c r="E6" i="6"/>
  <c r="E6" i="7"/>
  <c r="E6" i="8"/>
  <c r="E6" i="9"/>
  <c r="E6" i="10"/>
  <c r="E6" i="11"/>
  <c r="E6" i="12"/>
  <c r="E6" i="13"/>
  <c r="E6" i="14"/>
  <c r="E6" i="15"/>
  <c r="E6" i="16"/>
  <c r="E6" i="17"/>
  <c r="E6" i="18"/>
  <c r="E6" i="19"/>
  <c r="E6" i="20"/>
  <c r="E6" i="21"/>
  <c r="E6" i="22"/>
  <c r="E6" i="23"/>
  <c r="E6" i="24"/>
  <c r="E6" i="25"/>
  <c r="E6" i="26"/>
  <c r="E6" i="27"/>
  <c r="E6" i="28"/>
  <c r="E6" i="29"/>
  <c r="E6" i="30"/>
  <c r="E6" i="31"/>
  <c r="E6" i="32"/>
  <c r="E6" i="33"/>
  <c r="E6" i="34"/>
  <c r="E6" i="35"/>
  <c r="E6" i="36"/>
  <c r="E6" i="37"/>
  <c r="E6" i="38"/>
  <c r="E6" i="39"/>
  <c r="E6" i="40"/>
  <c r="E6" i="41"/>
  <c r="E6" i="42"/>
  <c r="E6" i="3"/>
  <c r="E5" i="4"/>
  <c r="E5" i="5"/>
  <c r="E5" i="6"/>
  <c r="E5" i="7"/>
  <c r="E5" i="8"/>
  <c r="E5" i="9"/>
  <c r="E5" i="10"/>
  <c r="E5" i="11"/>
  <c r="E5" i="12"/>
  <c r="E5" i="13"/>
  <c r="E5" i="14"/>
  <c r="E5" i="15"/>
  <c r="E5" i="16"/>
  <c r="E5" i="17"/>
  <c r="E5" i="18"/>
  <c r="E5" i="19"/>
  <c r="E5" i="20"/>
  <c r="E5" i="21"/>
  <c r="E5" i="22"/>
  <c r="E5" i="23"/>
  <c r="E5" i="24"/>
  <c r="E5" i="25"/>
  <c r="E5" i="26"/>
  <c r="E5" i="27"/>
  <c r="E5" i="28"/>
  <c r="E5" i="29"/>
  <c r="E5" i="30"/>
  <c r="E5" i="31"/>
  <c r="E5" i="32"/>
  <c r="E5" i="33"/>
  <c r="E5" i="34"/>
  <c r="E5" i="35"/>
  <c r="E5" i="36"/>
  <c r="E5" i="37"/>
  <c r="E5" i="38"/>
  <c r="E5" i="39"/>
  <c r="E5" i="40"/>
  <c r="E5" i="41"/>
  <c r="E5" i="42"/>
  <c r="E5" i="3"/>
  <c r="F66" i="4" l="1"/>
  <c r="F66" i="5"/>
  <c r="F66" i="6"/>
  <c r="F66" i="7"/>
  <c r="F66" i="8"/>
  <c r="F66" i="9"/>
  <c r="F66" i="10"/>
  <c r="F66" i="11"/>
  <c r="F66" i="12"/>
  <c r="F66" i="13"/>
  <c r="F66" i="14"/>
  <c r="F66" i="15"/>
  <c r="F66" i="16"/>
  <c r="F66" i="17"/>
  <c r="F66" i="18"/>
  <c r="F66" i="19"/>
  <c r="F66" i="20"/>
  <c r="F66" i="21"/>
  <c r="F66" i="22"/>
  <c r="F66" i="23"/>
  <c r="F66" i="24"/>
  <c r="F66" i="25"/>
  <c r="F66" i="26"/>
  <c r="F66" i="27"/>
  <c r="F66" i="28"/>
  <c r="F66" i="29"/>
  <c r="F66" i="30"/>
  <c r="F66" i="31"/>
  <c r="F66" i="32"/>
  <c r="F66" i="33"/>
  <c r="F66" i="34"/>
  <c r="F66" i="35"/>
  <c r="F66" i="36"/>
  <c r="F66" i="37"/>
  <c r="F66" i="38"/>
  <c r="F66" i="39"/>
  <c r="F66" i="40"/>
  <c r="F66" i="41"/>
  <c r="F66" i="42"/>
  <c r="F66" i="3"/>
  <c r="K55" i="4" l="1"/>
  <c r="K55" i="5"/>
  <c r="K55" i="6"/>
  <c r="K55" i="7"/>
  <c r="K55" i="8"/>
  <c r="K55" i="9"/>
  <c r="K55" i="10"/>
  <c r="K55" i="11"/>
  <c r="K55" i="12"/>
  <c r="K55" i="13"/>
  <c r="K55" i="14"/>
  <c r="K55" i="15"/>
  <c r="K55" i="16"/>
  <c r="K55" i="17"/>
  <c r="K55" i="18"/>
  <c r="K55" i="19"/>
  <c r="K55" i="20"/>
  <c r="K55" i="21"/>
  <c r="K55" i="22"/>
  <c r="K55" i="23"/>
  <c r="K55" i="24"/>
  <c r="K55" i="25"/>
  <c r="K55" i="26"/>
  <c r="K55" i="27"/>
  <c r="K55" i="28"/>
  <c r="K55" i="29"/>
  <c r="K55" i="30"/>
  <c r="K55" i="31"/>
  <c r="K55" i="32"/>
  <c r="K55" i="33"/>
  <c r="K55" i="34"/>
  <c r="K55" i="35"/>
  <c r="K55" i="36"/>
  <c r="K55" i="37"/>
  <c r="K55" i="38"/>
  <c r="K55" i="39"/>
  <c r="K55" i="40"/>
  <c r="K55" i="41"/>
  <c r="K55" i="42"/>
  <c r="K55" i="3"/>
  <c r="K54" i="4"/>
  <c r="K54" i="5"/>
  <c r="K54" i="6"/>
  <c r="K54" i="7"/>
  <c r="K54" i="8"/>
  <c r="K54" i="9"/>
  <c r="K54" i="10"/>
  <c r="K54" i="11"/>
  <c r="K54" i="12"/>
  <c r="K54" i="13"/>
  <c r="K54" i="14"/>
  <c r="K54" i="15"/>
  <c r="K54" i="16"/>
  <c r="K54" i="17"/>
  <c r="K54" i="18"/>
  <c r="K54" i="19"/>
  <c r="K54" i="20"/>
  <c r="K54" i="21"/>
  <c r="K54" i="22"/>
  <c r="K54" i="23"/>
  <c r="K54" i="24"/>
  <c r="K54" i="25"/>
  <c r="K54" i="26"/>
  <c r="K54" i="27"/>
  <c r="K54" i="28"/>
  <c r="K54" i="29"/>
  <c r="K54" i="30"/>
  <c r="K54" i="31"/>
  <c r="K54" i="32"/>
  <c r="K54" i="33"/>
  <c r="K54" i="34"/>
  <c r="K54" i="35"/>
  <c r="K54" i="36"/>
  <c r="K54" i="37"/>
  <c r="K54" i="38"/>
  <c r="K54" i="39"/>
  <c r="K54" i="40"/>
  <c r="K54" i="41"/>
  <c r="K54" i="42"/>
  <c r="K54" i="3"/>
  <c r="F55" i="4"/>
  <c r="F56" i="4" s="1"/>
  <c r="F55" i="5"/>
  <c r="F56" i="5" s="1"/>
  <c r="F55" i="6"/>
  <c r="F56" i="6" s="1"/>
  <c r="F55" i="7"/>
  <c r="F56" i="7" s="1"/>
  <c r="F55" i="8"/>
  <c r="F56" i="8" s="1"/>
  <c r="F55" i="9"/>
  <c r="F56" i="9" s="1"/>
  <c r="F55" i="10"/>
  <c r="F56" i="10" s="1"/>
  <c r="F55" i="11"/>
  <c r="F56" i="11" s="1"/>
  <c r="F55" i="12"/>
  <c r="F56" i="12" s="1"/>
  <c r="F55" i="13"/>
  <c r="F56" i="13" s="1"/>
  <c r="F55" i="14"/>
  <c r="F56" i="14" s="1"/>
  <c r="F55" i="15"/>
  <c r="F56" i="15" s="1"/>
  <c r="F55" i="16"/>
  <c r="F56" i="16" s="1"/>
  <c r="F55" i="17"/>
  <c r="F56" i="17" s="1"/>
  <c r="F55" i="18"/>
  <c r="F56" i="18" s="1"/>
  <c r="F55" i="19"/>
  <c r="F56" i="19" s="1"/>
  <c r="F55" i="20"/>
  <c r="F56" i="20" s="1"/>
  <c r="F55" i="21"/>
  <c r="F56" i="21" s="1"/>
  <c r="F55" i="22"/>
  <c r="F56" i="22" s="1"/>
  <c r="F55" i="23"/>
  <c r="F56" i="23" s="1"/>
  <c r="F55" i="24"/>
  <c r="F56" i="24" s="1"/>
  <c r="F55" i="25"/>
  <c r="F56" i="25" s="1"/>
  <c r="F55" i="26"/>
  <c r="F56" i="26" s="1"/>
  <c r="F55" i="27"/>
  <c r="F56" i="27" s="1"/>
  <c r="F55" i="28"/>
  <c r="F56" i="28" s="1"/>
  <c r="F55" i="29"/>
  <c r="F56" i="29" s="1"/>
  <c r="F55" i="30"/>
  <c r="F56" i="30" s="1"/>
  <c r="F55" i="31"/>
  <c r="F56" i="31" s="1"/>
  <c r="F55" i="32"/>
  <c r="F56" i="32" s="1"/>
  <c r="F55" i="33"/>
  <c r="F56" i="33" s="1"/>
  <c r="F55" i="34"/>
  <c r="F56" i="34" s="1"/>
  <c r="F55" i="35"/>
  <c r="F56" i="35" s="1"/>
  <c r="F55" i="36"/>
  <c r="F56" i="36" s="1"/>
  <c r="F55" i="37"/>
  <c r="F56" i="37" s="1"/>
  <c r="F55" i="38"/>
  <c r="F56" i="38" s="1"/>
  <c r="F55" i="39"/>
  <c r="F56" i="39" s="1"/>
  <c r="F55" i="40"/>
  <c r="F56" i="40" s="1"/>
  <c r="F55" i="41"/>
  <c r="F56" i="41" s="1"/>
  <c r="F55" i="42"/>
  <c r="F56" i="42" s="1"/>
  <c r="F55" i="3"/>
  <c r="F56" i="3" s="1"/>
  <c r="F54" i="4"/>
  <c r="F54" i="5"/>
  <c r="F54" i="6"/>
  <c r="F54" i="7"/>
  <c r="F54" i="8"/>
  <c r="F54" i="9"/>
  <c r="F54" i="10"/>
  <c r="F54" i="11"/>
  <c r="F54" i="12"/>
  <c r="F54" i="13"/>
  <c r="F54" i="14"/>
  <c r="F54" i="15"/>
  <c r="F54" i="16"/>
  <c r="F54" i="17"/>
  <c r="F54" i="18"/>
  <c r="F54" i="19"/>
  <c r="F54" i="20"/>
  <c r="F54" i="21"/>
  <c r="F54" i="22"/>
  <c r="F54" i="23"/>
  <c r="F54" i="24"/>
  <c r="F54" i="25"/>
  <c r="F54" i="26"/>
  <c r="F54" i="27"/>
  <c r="F54" i="28"/>
  <c r="F54" i="29"/>
  <c r="F54" i="30"/>
  <c r="F54" i="31"/>
  <c r="F54" i="32"/>
  <c r="F54" i="33"/>
  <c r="F54" i="34"/>
  <c r="F54" i="35"/>
  <c r="F54" i="36"/>
  <c r="F54" i="37"/>
  <c r="F54" i="38"/>
  <c r="F54" i="39"/>
  <c r="F54" i="40"/>
  <c r="F54" i="41"/>
  <c r="F54" i="42"/>
  <c r="F54" i="3"/>
  <c r="K62" i="4" l="1"/>
  <c r="K62" i="5"/>
  <c r="K62" i="6"/>
  <c r="K62" i="7"/>
  <c r="K62" i="8"/>
  <c r="K62" i="9"/>
  <c r="K62" i="10"/>
  <c r="K62" i="11"/>
  <c r="K62" i="12"/>
  <c r="K62" i="13"/>
  <c r="K62" i="14"/>
  <c r="K62" i="15"/>
  <c r="K62" i="16"/>
  <c r="K62" i="17"/>
  <c r="K62" i="18"/>
  <c r="K62" i="19"/>
  <c r="K62" i="20"/>
  <c r="K62" i="21"/>
  <c r="K62" i="22"/>
  <c r="K62" i="23"/>
  <c r="K62" i="24"/>
  <c r="K62" i="25"/>
  <c r="K62" i="26"/>
  <c r="K62" i="27"/>
  <c r="K62" i="28"/>
  <c r="K62" i="29"/>
  <c r="K62" i="30"/>
  <c r="K62" i="31"/>
  <c r="K62" i="32"/>
  <c r="K62" i="33"/>
  <c r="K62" i="34"/>
  <c r="K62" i="35"/>
  <c r="K62" i="36"/>
  <c r="K62" i="37"/>
  <c r="K62" i="38"/>
  <c r="K62" i="39"/>
  <c r="K62" i="40"/>
  <c r="K62" i="41"/>
  <c r="K62" i="42"/>
  <c r="K62" i="3"/>
  <c r="K59" i="4"/>
  <c r="K59" i="5"/>
  <c r="K59" i="6"/>
  <c r="K59" i="7"/>
  <c r="K59" i="8"/>
  <c r="K59" i="9"/>
  <c r="K59" i="10"/>
  <c r="K59" i="11"/>
  <c r="K59" i="12"/>
  <c r="K59" i="13"/>
  <c r="K59" i="14"/>
  <c r="K59" i="15"/>
  <c r="K59" i="16"/>
  <c r="K59" i="17"/>
  <c r="K59" i="18"/>
  <c r="K59" i="19"/>
  <c r="K59" i="20"/>
  <c r="K59" i="21"/>
  <c r="K59" i="22"/>
  <c r="K59" i="23"/>
  <c r="K59" i="24"/>
  <c r="K59" i="25"/>
  <c r="K59" i="26"/>
  <c r="K59" i="27"/>
  <c r="K59" i="28"/>
  <c r="K59" i="29"/>
  <c r="K59" i="30"/>
  <c r="K59" i="31"/>
  <c r="K59" i="32"/>
  <c r="K59" i="33"/>
  <c r="K59" i="34"/>
  <c r="K59" i="35"/>
  <c r="K59" i="36"/>
  <c r="K59" i="37"/>
  <c r="K59" i="38"/>
  <c r="K59" i="39"/>
  <c r="K59" i="40"/>
  <c r="K59" i="41"/>
  <c r="K59" i="42"/>
  <c r="K59" i="3"/>
  <c r="K58" i="4"/>
  <c r="K60" i="4" s="1"/>
  <c r="K58" i="5"/>
  <c r="K60" i="5" s="1"/>
  <c r="K58" i="6"/>
  <c r="K60" i="6" s="1"/>
  <c r="K58" i="7"/>
  <c r="K60" i="7" s="1"/>
  <c r="K58" i="8"/>
  <c r="K60" i="8" s="1"/>
  <c r="K58" i="9"/>
  <c r="K60" i="9" s="1"/>
  <c r="K58" i="10"/>
  <c r="K60" i="10" s="1"/>
  <c r="K58" i="11"/>
  <c r="K60" i="11" s="1"/>
  <c r="K58" i="12"/>
  <c r="K60" i="12" s="1"/>
  <c r="K58" i="13"/>
  <c r="K60" i="13" s="1"/>
  <c r="K58" i="14"/>
  <c r="K60" i="14" s="1"/>
  <c r="K58" i="15"/>
  <c r="K60" i="15" s="1"/>
  <c r="K58" i="16"/>
  <c r="K60" i="16" s="1"/>
  <c r="K58" i="17"/>
  <c r="K60" i="17" s="1"/>
  <c r="K58" i="18"/>
  <c r="K60" i="18" s="1"/>
  <c r="K58" i="19"/>
  <c r="K60" i="19" s="1"/>
  <c r="K58" i="20"/>
  <c r="K60" i="20" s="1"/>
  <c r="K58" i="21"/>
  <c r="K60" i="21" s="1"/>
  <c r="K58" i="22"/>
  <c r="K60" i="22" s="1"/>
  <c r="K58" i="23"/>
  <c r="K60" i="23" s="1"/>
  <c r="K58" i="24"/>
  <c r="K60" i="24" s="1"/>
  <c r="K58" i="25"/>
  <c r="K60" i="25" s="1"/>
  <c r="K58" i="26"/>
  <c r="K60" i="26" s="1"/>
  <c r="K58" i="27"/>
  <c r="K60" i="27" s="1"/>
  <c r="K58" i="28"/>
  <c r="K60" i="28" s="1"/>
  <c r="K58" i="29"/>
  <c r="K60" i="29" s="1"/>
  <c r="K58" i="30"/>
  <c r="K60" i="30" s="1"/>
  <c r="K58" i="31"/>
  <c r="K60" i="31" s="1"/>
  <c r="K58" i="32"/>
  <c r="K60" i="32" s="1"/>
  <c r="K58" i="33"/>
  <c r="K60" i="33" s="1"/>
  <c r="K58" i="34"/>
  <c r="K60" i="34" s="1"/>
  <c r="K58" i="35"/>
  <c r="K60" i="35" s="1"/>
  <c r="K58" i="36"/>
  <c r="K60" i="36" s="1"/>
  <c r="K58" i="37"/>
  <c r="K60" i="37" s="1"/>
  <c r="K58" i="38"/>
  <c r="K60" i="38" s="1"/>
  <c r="K58" i="39"/>
  <c r="K60" i="39" s="1"/>
  <c r="K58" i="40"/>
  <c r="K60" i="40" s="1"/>
  <c r="K58" i="41"/>
  <c r="K60" i="41" s="1"/>
  <c r="K58" i="42"/>
  <c r="K60" i="42" s="1"/>
  <c r="K58" i="3"/>
  <c r="K60" i="3" s="1"/>
  <c r="K56" i="4"/>
  <c r="K56" i="5"/>
  <c r="K56" i="6"/>
  <c r="K56" i="7"/>
  <c r="K56" i="8"/>
  <c r="K56" i="9"/>
  <c r="K56" i="10"/>
  <c r="K56" i="11"/>
  <c r="K56" i="12"/>
  <c r="K56" i="13"/>
  <c r="K56" i="14"/>
  <c r="K56" i="15"/>
  <c r="K56" i="16"/>
  <c r="K56" i="17"/>
  <c r="K56" i="18"/>
  <c r="K56" i="19"/>
  <c r="K56" i="20"/>
  <c r="K56" i="21"/>
  <c r="K56" i="22"/>
  <c r="K56" i="23"/>
  <c r="K56" i="24"/>
  <c r="K56" i="25"/>
  <c r="K56" i="26"/>
  <c r="K56" i="27"/>
  <c r="K56" i="28"/>
  <c r="K56" i="29"/>
  <c r="K56" i="30"/>
  <c r="K56" i="31"/>
  <c r="K56" i="32"/>
  <c r="K56" i="33"/>
  <c r="K56" i="34"/>
  <c r="K56" i="35"/>
  <c r="K56" i="36"/>
  <c r="K56" i="37"/>
  <c r="K56" i="38"/>
  <c r="K56" i="39"/>
  <c r="K56" i="40"/>
  <c r="K56" i="41"/>
  <c r="K56" i="42"/>
  <c r="K56" i="3"/>
  <c r="F68" i="4"/>
  <c r="E71" i="4" s="1"/>
  <c r="F68" i="5"/>
  <c r="E71" i="5" s="1"/>
  <c r="F68" i="6"/>
  <c r="E71" i="6" s="1"/>
  <c r="F68" i="7"/>
  <c r="E71" i="7" s="1"/>
  <c r="F68" i="8"/>
  <c r="E71" i="8" s="1"/>
  <c r="F68" i="9"/>
  <c r="E71" i="9" s="1"/>
  <c r="F68" i="10"/>
  <c r="E71" i="10" s="1"/>
  <c r="F68" i="11"/>
  <c r="E71" i="11" s="1"/>
  <c r="F68" i="12"/>
  <c r="E71" i="12" s="1"/>
  <c r="F68" i="13"/>
  <c r="E71" i="13" s="1"/>
  <c r="F68" i="14"/>
  <c r="E71" i="14" s="1"/>
  <c r="F68" i="15"/>
  <c r="E71" i="15" s="1"/>
  <c r="F68" i="16"/>
  <c r="E71" i="16" s="1"/>
  <c r="F68" i="17"/>
  <c r="E71" i="17" s="1"/>
  <c r="F68" i="18"/>
  <c r="E71" i="18" s="1"/>
  <c r="F68" i="19"/>
  <c r="E71" i="19" s="1"/>
  <c r="F68" i="20"/>
  <c r="E71" i="20" s="1"/>
  <c r="F68" i="21"/>
  <c r="E71" i="21" s="1"/>
  <c r="F68" i="22"/>
  <c r="E71" i="22" s="1"/>
  <c r="F68" i="23"/>
  <c r="E71" i="23" s="1"/>
  <c r="F68" i="24"/>
  <c r="E71" i="24" s="1"/>
  <c r="F68" i="25"/>
  <c r="E71" i="25" s="1"/>
  <c r="F68" i="26"/>
  <c r="E71" i="26" s="1"/>
  <c r="F68" i="27"/>
  <c r="E71" i="27" s="1"/>
  <c r="F68" i="28"/>
  <c r="E71" i="28" s="1"/>
  <c r="F68" i="29"/>
  <c r="E71" i="29" s="1"/>
  <c r="F68" i="30"/>
  <c r="E71" i="30" s="1"/>
  <c r="F68" i="31"/>
  <c r="E71" i="31" s="1"/>
  <c r="F68" i="32"/>
  <c r="E71" i="32" s="1"/>
  <c r="F68" i="33"/>
  <c r="E71" i="33" s="1"/>
  <c r="F68" i="34"/>
  <c r="E71" i="34" s="1"/>
  <c r="F68" i="35"/>
  <c r="E71" i="35" s="1"/>
  <c r="F68" i="36"/>
  <c r="E71" i="36" s="1"/>
  <c r="F68" i="37"/>
  <c r="E71" i="37" s="1"/>
  <c r="F68" i="38"/>
  <c r="E71" i="38" s="1"/>
  <c r="F68" i="39"/>
  <c r="E71" i="39" s="1"/>
  <c r="F68" i="40"/>
  <c r="E71" i="40" s="1"/>
  <c r="F68" i="41"/>
  <c r="E71" i="41" s="1"/>
  <c r="F68" i="42"/>
  <c r="E71" i="42" s="1"/>
  <c r="F68" i="3"/>
  <c r="E71" i="3" s="1"/>
  <c r="F63" i="4"/>
  <c r="F63" i="5"/>
  <c r="F63" i="6"/>
  <c r="F63" i="7"/>
  <c r="F63" i="8"/>
  <c r="F63" i="9"/>
  <c r="F63" i="10"/>
  <c r="F63" i="11"/>
  <c r="F63" i="12"/>
  <c r="F63" i="13"/>
  <c r="F63" i="14"/>
  <c r="F63" i="15"/>
  <c r="F63" i="16"/>
  <c r="F63" i="17"/>
  <c r="F63" i="18"/>
  <c r="F63" i="19"/>
  <c r="F63" i="20"/>
  <c r="F63" i="21"/>
  <c r="F63" i="22"/>
  <c r="F63" i="23"/>
  <c r="F63" i="24"/>
  <c r="F63" i="25"/>
  <c r="F63" i="26"/>
  <c r="F63" i="27"/>
  <c r="F63" i="28"/>
  <c r="F63" i="29"/>
  <c r="F63" i="30"/>
  <c r="F63" i="31"/>
  <c r="F63" i="32"/>
  <c r="F63" i="33"/>
  <c r="F63" i="34"/>
  <c r="F63" i="35"/>
  <c r="F63" i="36"/>
  <c r="F63" i="37"/>
  <c r="F63" i="38"/>
  <c r="F63" i="39"/>
  <c r="F63" i="40"/>
  <c r="F63" i="41"/>
  <c r="F63" i="42"/>
  <c r="F63" i="3"/>
  <c r="F62" i="4"/>
  <c r="F64" i="4" s="1"/>
  <c r="F62" i="5"/>
  <c r="F64" i="5" s="1"/>
  <c r="F62" i="6"/>
  <c r="F64" i="6" s="1"/>
  <c r="F62" i="7"/>
  <c r="F64" i="7" s="1"/>
  <c r="F62" i="8"/>
  <c r="F64" i="8" s="1"/>
  <c r="F62" i="9"/>
  <c r="F64" i="9" s="1"/>
  <c r="F62" i="10"/>
  <c r="F64" i="10" s="1"/>
  <c r="F62" i="11"/>
  <c r="F64" i="11" s="1"/>
  <c r="F62" i="12"/>
  <c r="F64" i="12" s="1"/>
  <c r="F62" i="13"/>
  <c r="F64" i="13" s="1"/>
  <c r="F62" i="14"/>
  <c r="F64" i="14" s="1"/>
  <c r="F62" i="15"/>
  <c r="F64" i="15" s="1"/>
  <c r="F62" i="16"/>
  <c r="F64" i="16" s="1"/>
  <c r="F62" i="17"/>
  <c r="F64" i="17" s="1"/>
  <c r="F62" i="18"/>
  <c r="F64" i="18" s="1"/>
  <c r="F62" i="19"/>
  <c r="F64" i="19" s="1"/>
  <c r="F62" i="20"/>
  <c r="F64" i="20" s="1"/>
  <c r="F62" i="21"/>
  <c r="F64" i="21" s="1"/>
  <c r="F62" i="22"/>
  <c r="F64" i="22" s="1"/>
  <c r="F62" i="23"/>
  <c r="F64" i="23" s="1"/>
  <c r="F62" i="24"/>
  <c r="F64" i="24" s="1"/>
  <c r="F62" i="25"/>
  <c r="F64" i="25" s="1"/>
  <c r="F62" i="26"/>
  <c r="F64" i="26" s="1"/>
  <c r="F62" i="27"/>
  <c r="F64" i="27" s="1"/>
  <c r="F62" i="28"/>
  <c r="F64" i="28" s="1"/>
  <c r="F62" i="29"/>
  <c r="F64" i="29" s="1"/>
  <c r="F62" i="30"/>
  <c r="F64" i="30" s="1"/>
  <c r="F62" i="31"/>
  <c r="F64" i="31" s="1"/>
  <c r="F62" i="32"/>
  <c r="F64" i="32" s="1"/>
  <c r="F62" i="33"/>
  <c r="F64" i="33" s="1"/>
  <c r="F62" i="34"/>
  <c r="F64" i="34" s="1"/>
  <c r="F62" i="35"/>
  <c r="F64" i="35" s="1"/>
  <c r="F62" i="36"/>
  <c r="F64" i="36" s="1"/>
  <c r="F62" i="37"/>
  <c r="F64" i="37" s="1"/>
  <c r="F62" i="38"/>
  <c r="F64" i="38" s="1"/>
  <c r="F62" i="39"/>
  <c r="F64" i="39" s="1"/>
  <c r="F62" i="40"/>
  <c r="F64" i="40" s="1"/>
  <c r="F62" i="41"/>
  <c r="F64" i="41" s="1"/>
  <c r="F62" i="42"/>
  <c r="F64" i="42" s="1"/>
  <c r="F62" i="3"/>
  <c r="F64" i="3" s="1"/>
  <c r="F59" i="4"/>
  <c r="F59" i="5"/>
  <c r="F59" i="6"/>
  <c r="F59" i="7"/>
  <c r="F59" i="8"/>
  <c r="F59" i="9"/>
  <c r="F59" i="10"/>
  <c r="F59" i="11"/>
  <c r="F59" i="12"/>
  <c r="F59" i="13"/>
  <c r="F59" i="14"/>
  <c r="F59" i="15"/>
  <c r="F59" i="16"/>
  <c r="F59" i="17"/>
  <c r="F59" i="18"/>
  <c r="F59" i="19"/>
  <c r="F59" i="20"/>
  <c r="F59" i="21"/>
  <c r="F59" i="22"/>
  <c r="F59" i="23"/>
  <c r="F59" i="24"/>
  <c r="F59" i="25"/>
  <c r="F59" i="26"/>
  <c r="F59" i="27"/>
  <c r="F59" i="28"/>
  <c r="F59" i="29"/>
  <c r="F59" i="30"/>
  <c r="F59" i="31"/>
  <c r="F59" i="32"/>
  <c r="F59" i="33"/>
  <c r="F59" i="34"/>
  <c r="F59" i="35"/>
  <c r="F59" i="36"/>
  <c r="F59" i="37"/>
  <c r="F59" i="38"/>
  <c r="F59" i="39"/>
  <c r="F59" i="40"/>
  <c r="F59" i="41"/>
  <c r="F59" i="42"/>
  <c r="F59" i="3"/>
  <c r="F58" i="4"/>
  <c r="F60" i="4" s="1"/>
  <c r="F58" i="5"/>
  <c r="F60" i="5" s="1"/>
  <c r="F58" i="6"/>
  <c r="F60" i="6" s="1"/>
  <c r="F58" i="7"/>
  <c r="F60" i="7" s="1"/>
  <c r="F58" i="8"/>
  <c r="F60" i="8" s="1"/>
  <c r="F58" i="9"/>
  <c r="F60" i="9" s="1"/>
  <c r="F58" i="10"/>
  <c r="F60" i="10" s="1"/>
  <c r="F58" i="11"/>
  <c r="F60" i="11" s="1"/>
  <c r="F58" i="12"/>
  <c r="F60" i="12" s="1"/>
  <c r="F58" i="13"/>
  <c r="F60" i="13" s="1"/>
  <c r="F58" i="14"/>
  <c r="F60" i="14" s="1"/>
  <c r="F58" i="15"/>
  <c r="F60" i="15" s="1"/>
  <c r="F58" i="16"/>
  <c r="F60" i="16" s="1"/>
  <c r="F58" i="17"/>
  <c r="F60" i="17" s="1"/>
  <c r="F58" i="18"/>
  <c r="F60" i="18" s="1"/>
  <c r="F58" i="19"/>
  <c r="F60" i="19" s="1"/>
  <c r="F58" i="20"/>
  <c r="F60" i="20" s="1"/>
  <c r="F58" i="21"/>
  <c r="F60" i="21" s="1"/>
  <c r="F58" i="22"/>
  <c r="F60" i="22" s="1"/>
  <c r="F58" i="23"/>
  <c r="F60" i="23" s="1"/>
  <c r="F58" i="24"/>
  <c r="F60" i="24" s="1"/>
  <c r="F58" i="25"/>
  <c r="F60" i="25" s="1"/>
  <c r="F58" i="26"/>
  <c r="F60" i="26" s="1"/>
  <c r="F58" i="27"/>
  <c r="F60" i="27" s="1"/>
  <c r="F58" i="28"/>
  <c r="F60" i="28" s="1"/>
  <c r="F58" i="29"/>
  <c r="F60" i="29" s="1"/>
  <c r="F58" i="30"/>
  <c r="F60" i="30" s="1"/>
  <c r="F58" i="31"/>
  <c r="F60" i="31" s="1"/>
  <c r="F58" i="32"/>
  <c r="F60" i="32" s="1"/>
  <c r="F58" i="33"/>
  <c r="F60" i="33" s="1"/>
  <c r="F58" i="34"/>
  <c r="F60" i="34" s="1"/>
  <c r="F58" i="35"/>
  <c r="F60" i="35" s="1"/>
  <c r="F58" i="36"/>
  <c r="F60" i="36" s="1"/>
  <c r="F58" i="37"/>
  <c r="F60" i="37" s="1"/>
  <c r="F58" i="38"/>
  <c r="F60" i="38" s="1"/>
  <c r="F58" i="39"/>
  <c r="F60" i="39" s="1"/>
  <c r="F58" i="40"/>
  <c r="F60" i="40" s="1"/>
  <c r="F58" i="41"/>
  <c r="F60" i="41" s="1"/>
  <c r="F58" i="42"/>
  <c r="F60" i="42" s="1"/>
  <c r="F58" i="3"/>
  <c r="F60" i="3" s="1"/>
  <c r="Y8" i="4" l="1"/>
  <c r="Y8" i="5"/>
  <c r="Y8" i="6"/>
  <c r="Y8" i="7"/>
  <c r="Y8" i="8"/>
  <c r="Y8" i="9"/>
  <c r="Y8" i="10"/>
  <c r="Y8" i="11"/>
  <c r="Y8" i="12"/>
  <c r="Y8" i="13"/>
  <c r="Y8" i="14"/>
  <c r="Y8" i="15"/>
  <c r="Y8" i="16"/>
  <c r="Y8" i="17"/>
  <c r="Y8" i="18"/>
  <c r="Y8" i="19"/>
  <c r="Y8" i="20"/>
  <c r="Y8" i="21"/>
  <c r="Y8" i="22"/>
  <c r="Y8" i="23"/>
  <c r="Y8" i="24"/>
  <c r="Y8" i="25"/>
  <c r="Y8" i="26"/>
  <c r="Y8" i="27"/>
  <c r="Y8" i="28"/>
  <c r="Y8" i="29"/>
  <c r="Y8" i="30"/>
  <c r="Y8" i="31"/>
  <c r="Y8" i="32"/>
  <c r="Y8" i="33"/>
  <c r="Y8" i="34"/>
  <c r="Y8" i="35"/>
  <c r="Y8" i="36"/>
  <c r="Y8" i="37"/>
  <c r="Y8" i="38"/>
  <c r="Y8" i="39"/>
  <c r="Y8" i="40"/>
  <c r="Y8" i="41"/>
  <c r="Y8" i="42"/>
  <c r="Y8" i="3"/>
  <c r="Y5" i="4"/>
  <c r="Y5" i="5"/>
  <c r="Y5" i="6"/>
  <c r="Y5" i="7"/>
  <c r="Y5" i="8"/>
  <c r="Y5" i="9"/>
  <c r="Y5" i="10"/>
  <c r="Y5" i="11"/>
  <c r="Y5" i="12"/>
  <c r="Y5" i="13"/>
  <c r="Y5" i="14"/>
  <c r="Y5" i="15"/>
  <c r="Y5" i="16"/>
  <c r="Y5" i="17"/>
  <c r="Y5" i="18"/>
  <c r="Y5" i="19"/>
  <c r="Y5" i="20"/>
  <c r="Y5" i="21"/>
  <c r="Y5" i="22"/>
  <c r="Y5" i="23"/>
  <c r="Y5" i="24"/>
  <c r="Y5" i="25"/>
  <c r="Y5" i="26"/>
  <c r="Y5" i="27"/>
  <c r="Y5" i="28"/>
  <c r="Y5" i="29"/>
  <c r="Y5" i="30"/>
  <c r="Y5" i="31"/>
  <c r="Y5" i="32"/>
  <c r="Y5" i="33"/>
  <c r="Y5" i="34"/>
  <c r="Y5" i="35"/>
  <c r="Y5" i="36"/>
  <c r="Y5" i="37"/>
  <c r="Y5" i="38"/>
  <c r="Y5" i="39"/>
  <c r="Y5" i="40"/>
  <c r="Y5" i="41"/>
  <c r="Y5" i="42"/>
  <c r="Y5" i="3"/>
  <c r="J59" i="4" l="1"/>
  <c r="J59" i="5"/>
  <c r="J59" i="6"/>
  <c r="J59" i="7"/>
  <c r="J59" i="8"/>
  <c r="J59" i="9"/>
  <c r="J59" i="10"/>
  <c r="J59" i="11"/>
  <c r="J59" i="12"/>
  <c r="J59" i="13"/>
  <c r="J59" i="14"/>
  <c r="J59" i="15"/>
  <c r="J59" i="16"/>
  <c r="J59" i="17"/>
  <c r="J59" i="18"/>
  <c r="J59" i="19"/>
  <c r="J59" i="20"/>
  <c r="J59" i="21"/>
  <c r="J59" i="22"/>
  <c r="J59" i="23"/>
  <c r="J59" i="24"/>
  <c r="J59" i="25"/>
  <c r="J59" i="26"/>
  <c r="J59" i="27"/>
  <c r="J59" i="28"/>
  <c r="J59" i="29"/>
  <c r="J59" i="30"/>
  <c r="J59" i="31"/>
  <c r="J59" i="32"/>
  <c r="J59" i="33"/>
  <c r="J59" i="34"/>
  <c r="J59" i="35"/>
  <c r="J59" i="36"/>
  <c r="J59" i="37"/>
  <c r="J59" i="38"/>
  <c r="J59" i="39"/>
  <c r="J59" i="40"/>
  <c r="J59" i="41"/>
  <c r="J59" i="42"/>
  <c r="J59" i="3"/>
  <c r="J58" i="4"/>
  <c r="J60" i="4" s="1"/>
  <c r="J58" i="5"/>
  <c r="J60" i="5" s="1"/>
  <c r="J58" i="6"/>
  <c r="J60" i="6" s="1"/>
  <c r="J58" i="7"/>
  <c r="J60" i="7" s="1"/>
  <c r="J58" i="8"/>
  <c r="J60" i="8" s="1"/>
  <c r="J58" i="9"/>
  <c r="J60" i="9" s="1"/>
  <c r="J58" i="10"/>
  <c r="J60" i="10" s="1"/>
  <c r="J58" i="11"/>
  <c r="J60" i="11" s="1"/>
  <c r="J58" i="12"/>
  <c r="J60" i="12" s="1"/>
  <c r="J58" i="13"/>
  <c r="J60" i="13" s="1"/>
  <c r="J58" i="14"/>
  <c r="J60" i="14" s="1"/>
  <c r="J58" i="15"/>
  <c r="J60" i="15" s="1"/>
  <c r="J58" i="16"/>
  <c r="J60" i="16" s="1"/>
  <c r="J58" i="17"/>
  <c r="J60" i="17" s="1"/>
  <c r="J58" i="18"/>
  <c r="J60" i="18" s="1"/>
  <c r="J58" i="19"/>
  <c r="J60" i="19" s="1"/>
  <c r="J58" i="20"/>
  <c r="J60" i="20" s="1"/>
  <c r="J58" i="21"/>
  <c r="J60" i="21" s="1"/>
  <c r="J58" i="22"/>
  <c r="J60" i="22" s="1"/>
  <c r="J58" i="23"/>
  <c r="J60" i="23" s="1"/>
  <c r="J58" i="24"/>
  <c r="J60" i="24" s="1"/>
  <c r="J58" i="25"/>
  <c r="J60" i="25" s="1"/>
  <c r="J58" i="26"/>
  <c r="J60" i="26" s="1"/>
  <c r="J58" i="27"/>
  <c r="J60" i="27" s="1"/>
  <c r="J58" i="28"/>
  <c r="J60" i="28" s="1"/>
  <c r="J58" i="29"/>
  <c r="J60" i="29" s="1"/>
  <c r="J58" i="30"/>
  <c r="J60" i="30" s="1"/>
  <c r="J58" i="31"/>
  <c r="J60" i="31" s="1"/>
  <c r="J58" i="32"/>
  <c r="J60" i="32" s="1"/>
  <c r="J58" i="33"/>
  <c r="J60" i="33" s="1"/>
  <c r="J58" i="34"/>
  <c r="J60" i="34" s="1"/>
  <c r="J58" i="35"/>
  <c r="J60" i="35" s="1"/>
  <c r="J58" i="36"/>
  <c r="J60" i="36" s="1"/>
  <c r="J58" i="37"/>
  <c r="J60" i="37" s="1"/>
  <c r="J58" i="38"/>
  <c r="J60" i="38" s="1"/>
  <c r="J58" i="39"/>
  <c r="J60" i="39" s="1"/>
  <c r="J58" i="40"/>
  <c r="J60" i="40" s="1"/>
  <c r="J58" i="41"/>
  <c r="J60" i="41" s="1"/>
  <c r="J58" i="42"/>
  <c r="J60" i="42" s="1"/>
  <c r="J58" i="3"/>
  <c r="J60" i="3" s="1"/>
  <c r="J55" i="4"/>
  <c r="J56" i="4" s="1"/>
  <c r="J55" i="5"/>
  <c r="J56" i="5" s="1"/>
  <c r="J55" i="6"/>
  <c r="J56" i="6" s="1"/>
  <c r="J55" i="7"/>
  <c r="J56" i="7" s="1"/>
  <c r="J55" i="8"/>
  <c r="J56" i="8" s="1"/>
  <c r="J55" i="9"/>
  <c r="J56" i="9" s="1"/>
  <c r="J55" i="10"/>
  <c r="J56" i="10" s="1"/>
  <c r="J55" i="11"/>
  <c r="J56" i="11" s="1"/>
  <c r="J55" i="12"/>
  <c r="J56" i="12" s="1"/>
  <c r="J55" i="13"/>
  <c r="J56" i="13" s="1"/>
  <c r="J55" i="14"/>
  <c r="J56" i="14" s="1"/>
  <c r="J55" i="15"/>
  <c r="J56" i="15" s="1"/>
  <c r="J55" i="16"/>
  <c r="J56" i="16" s="1"/>
  <c r="J55" i="17"/>
  <c r="J56" i="17" s="1"/>
  <c r="J55" i="18"/>
  <c r="J56" i="18" s="1"/>
  <c r="J55" i="19"/>
  <c r="J56" i="19" s="1"/>
  <c r="J55" i="20"/>
  <c r="J56" i="20" s="1"/>
  <c r="J55" i="21"/>
  <c r="J56" i="21" s="1"/>
  <c r="J55" i="22"/>
  <c r="J56" i="22" s="1"/>
  <c r="J55" i="23"/>
  <c r="J56" i="23" s="1"/>
  <c r="J55" i="24"/>
  <c r="J56" i="24" s="1"/>
  <c r="J55" i="25"/>
  <c r="J56" i="25" s="1"/>
  <c r="J55" i="26"/>
  <c r="J56" i="26" s="1"/>
  <c r="J55" i="27"/>
  <c r="J56" i="27" s="1"/>
  <c r="J55" i="28"/>
  <c r="J56" i="28" s="1"/>
  <c r="J55" i="29"/>
  <c r="J56" i="29" s="1"/>
  <c r="J55" i="30"/>
  <c r="J56" i="30" s="1"/>
  <c r="J55" i="31"/>
  <c r="J56" i="31" s="1"/>
  <c r="J55" i="32"/>
  <c r="J56" i="32" s="1"/>
  <c r="J55" i="33"/>
  <c r="J56" i="33" s="1"/>
  <c r="J55" i="34"/>
  <c r="J56" i="34" s="1"/>
  <c r="J55" i="35"/>
  <c r="J56" i="35" s="1"/>
  <c r="J55" i="36"/>
  <c r="J56" i="36" s="1"/>
  <c r="J55" i="37"/>
  <c r="J56" i="37" s="1"/>
  <c r="J55" i="38"/>
  <c r="J56" i="38" s="1"/>
  <c r="J55" i="39"/>
  <c r="J56" i="39" s="1"/>
  <c r="J55" i="40"/>
  <c r="J56" i="40" s="1"/>
  <c r="J55" i="41"/>
  <c r="J56" i="41" s="1"/>
  <c r="J55" i="42"/>
  <c r="J56" i="42" s="1"/>
  <c r="J55" i="3"/>
  <c r="J56" i="3" s="1"/>
  <c r="J54" i="4"/>
  <c r="J54" i="5"/>
  <c r="J54" i="6"/>
  <c r="J54" i="7"/>
  <c r="J54" i="8"/>
  <c r="J54" i="9"/>
  <c r="J54" i="10"/>
  <c r="J54" i="11"/>
  <c r="J54" i="12"/>
  <c r="J54" i="13"/>
  <c r="J54" i="14"/>
  <c r="J54" i="15"/>
  <c r="J54" i="16"/>
  <c r="J54" i="17"/>
  <c r="J54" i="18"/>
  <c r="J54" i="19"/>
  <c r="J54" i="20"/>
  <c r="J54" i="21"/>
  <c r="J54" i="22"/>
  <c r="J54" i="23"/>
  <c r="J54" i="24"/>
  <c r="J54" i="25"/>
  <c r="J54" i="26"/>
  <c r="J54" i="27"/>
  <c r="J54" i="28"/>
  <c r="J54" i="29"/>
  <c r="J54" i="30"/>
  <c r="J54" i="31"/>
  <c r="J54" i="32"/>
  <c r="J54" i="33"/>
  <c r="J54" i="34"/>
  <c r="J54" i="35"/>
  <c r="J54" i="36"/>
  <c r="J54" i="37"/>
  <c r="J54" i="38"/>
  <c r="J54" i="39"/>
  <c r="J54" i="40"/>
  <c r="J54" i="41"/>
  <c r="J54" i="42"/>
  <c r="J54" i="3"/>
  <c r="E63" i="4"/>
  <c r="E63" i="5"/>
  <c r="E63" i="6"/>
  <c r="E63" i="7"/>
  <c r="E63" i="8"/>
  <c r="E63" i="9"/>
  <c r="E63" i="10"/>
  <c r="E63" i="11"/>
  <c r="E63" i="12"/>
  <c r="E63" i="13"/>
  <c r="E63" i="14"/>
  <c r="E63" i="15"/>
  <c r="E63" i="16"/>
  <c r="E63" i="17"/>
  <c r="E63" i="18"/>
  <c r="E63" i="19"/>
  <c r="E63" i="20"/>
  <c r="E63" i="21"/>
  <c r="E63" i="22"/>
  <c r="E63" i="23"/>
  <c r="E63" i="24"/>
  <c r="E63" i="25"/>
  <c r="E63" i="26"/>
  <c r="E63" i="27"/>
  <c r="E63" i="28"/>
  <c r="E63" i="29"/>
  <c r="E63" i="30"/>
  <c r="E63" i="31"/>
  <c r="E63" i="32"/>
  <c r="E63" i="33"/>
  <c r="E63" i="34"/>
  <c r="E63" i="35"/>
  <c r="E63" i="36"/>
  <c r="E63" i="37"/>
  <c r="E63" i="38"/>
  <c r="E63" i="39"/>
  <c r="E63" i="40"/>
  <c r="E63" i="41"/>
  <c r="E63" i="42"/>
  <c r="E63" i="3"/>
  <c r="E59" i="4"/>
  <c r="E59" i="5"/>
  <c r="E59" i="6"/>
  <c r="E59" i="7"/>
  <c r="E59" i="8"/>
  <c r="E59" i="9"/>
  <c r="E59" i="10"/>
  <c r="E59" i="11"/>
  <c r="E59" i="12"/>
  <c r="E59" i="13"/>
  <c r="E59" i="14"/>
  <c r="E59" i="15"/>
  <c r="E59" i="16"/>
  <c r="E59" i="17"/>
  <c r="E59" i="18"/>
  <c r="E59" i="19"/>
  <c r="E59" i="20"/>
  <c r="E59" i="21"/>
  <c r="E59" i="22"/>
  <c r="E59" i="23"/>
  <c r="E59" i="24"/>
  <c r="E59" i="25"/>
  <c r="E59" i="26"/>
  <c r="E59" i="27"/>
  <c r="E59" i="28"/>
  <c r="E59" i="29"/>
  <c r="E59" i="30"/>
  <c r="E59" i="31"/>
  <c r="E59" i="32"/>
  <c r="E59" i="33"/>
  <c r="E59" i="34"/>
  <c r="E59" i="35"/>
  <c r="E59" i="36"/>
  <c r="E59" i="37"/>
  <c r="E59" i="38"/>
  <c r="E59" i="39"/>
  <c r="E59" i="40"/>
  <c r="E59" i="41"/>
  <c r="E59" i="42"/>
  <c r="E59" i="3"/>
  <c r="E54" i="4"/>
  <c r="E54" i="5"/>
  <c r="E54" i="6"/>
  <c r="E54" i="7"/>
  <c r="E54" i="8"/>
  <c r="E54" i="9"/>
  <c r="E54" i="10"/>
  <c r="E54" i="11"/>
  <c r="E54" i="12"/>
  <c r="E54" i="13"/>
  <c r="E54" i="14"/>
  <c r="E54" i="15"/>
  <c r="E54" i="16"/>
  <c r="E54" i="17"/>
  <c r="E54" i="18"/>
  <c r="E54" i="19"/>
  <c r="E54" i="20"/>
  <c r="E54" i="21"/>
  <c r="E54" i="22"/>
  <c r="E54" i="23"/>
  <c r="E54" i="24"/>
  <c r="E54" i="25"/>
  <c r="E54" i="26"/>
  <c r="E54" i="27"/>
  <c r="E54" i="28"/>
  <c r="E54" i="29"/>
  <c r="E54" i="30"/>
  <c r="E54" i="31"/>
  <c r="E54" i="32"/>
  <c r="E54" i="33"/>
  <c r="E54" i="34"/>
  <c r="E54" i="35"/>
  <c r="E54" i="36"/>
  <c r="E54" i="37"/>
  <c r="E54" i="38"/>
  <c r="E54" i="39"/>
  <c r="E54" i="40"/>
  <c r="E54" i="41"/>
  <c r="E54" i="42"/>
  <c r="E54" i="3"/>
  <c r="J62" i="34" l="1"/>
  <c r="O38" i="2" s="1"/>
  <c r="J62" i="26"/>
  <c r="O30" i="2" s="1"/>
  <c r="J62" i="18"/>
  <c r="O22" i="2" s="1"/>
  <c r="J62" i="10"/>
  <c r="O14" i="2" s="1"/>
  <c r="J62" i="41"/>
  <c r="O45" i="2" s="1"/>
  <c r="J62" i="33"/>
  <c r="O37" i="2" s="1"/>
  <c r="J62" i="25"/>
  <c r="O29" i="2" s="1"/>
  <c r="J62" i="17"/>
  <c r="O21" i="2" s="1"/>
  <c r="J62" i="9"/>
  <c r="O13" i="2" s="1"/>
  <c r="J62" i="35"/>
  <c r="O39" i="2" s="1"/>
  <c r="J62" i="40"/>
  <c r="O44" i="2" s="1"/>
  <c r="J62" i="32"/>
  <c r="O36" i="2" s="1"/>
  <c r="J62" i="24"/>
  <c r="O28" i="2" s="1"/>
  <c r="J62" i="16"/>
  <c r="O20" i="2" s="1"/>
  <c r="J62" i="8"/>
  <c r="O12" i="2" s="1"/>
  <c r="J62" i="19"/>
  <c r="O23" i="2" s="1"/>
  <c r="J62" i="42"/>
  <c r="O46" i="2" s="1"/>
  <c r="J62" i="39"/>
  <c r="O43" i="2" s="1"/>
  <c r="J62" i="31"/>
  <c r="O35" i="2" s="1"/>
  <c r="J62" i="23"/>
  <c r="O27" i="2" s="1"/>
  <c r="J62" i="15"/>
  <c r="O19" i="2" s="1"/>
  <c r="J62" i="7"/>
  <c r="O11" i="2" s="1"/>
  <c r="J62" i="3"/>
  <c r="O7" i="2" s="1"/>
  <c r="J62" i="11"/>
  <c r="O15" i="2" s="1"/>
  <c r="J62" i="38"/>
  <c r="O42" i="2" s="1"/>
  <c r="J62" i="30"/>
  <c r="O34" i="2" s="1"/>
  <c r="J62" i="22"/>
  <c r="O26" i="2" s="1"/>
  <c r="J62" i="14"/>
  <c r="O18" i="2" s="1"/>
  <c r="J62" i="6"/>
  <c r="O10" i="2" s="1"/>
  <c r="J62" i="37"/>
  <c r="O41" i="2" s="1"/>
  <c r="J62" i="29"/>
  <c r="O33" i="2" s="1"/>
  <c r="J62" i="21"/>
  <c r="O25" i="2" s="1"/>
  <c r="J62" i="13"/>
  <c r="O17" i="2" s="1"/>
  <c r="J62" i="5"/>
  <c r="O9" i="2" s="1"/>
  <c r="J62" i="27"/>
  <c r="O31" i="2" s="1"/>
  <c r="J62" i="36"/>
  <c r="O40" i="2" s="1"/>
  <c r="J62" i="28"/>
  <c r="O32" i="2" s="1"/>
  <c r="J62" i="20"/>
  <c r="O24" i="2" s="1"/>
  <c r="J62" i="12"/>
  <c r="O16" i="2" s="1"/>
  <c r="J62" i="4"/>
  <c r="O8" i="2" s="1"/>
  <c r="N5" i="4"/>
  <c r="N5" i="5"/>
  <c r="N5" i="6"/>
  <c r="N5" i="7"/>
  <c r="N5" i="8"/>
  <c r="N5" i="9"/>
  <c r="N5" i="10"/>
  <c r="N5" i="11"/>
  <c r="N5" i="12"/>
  <c r="N5" i="13"/>
  <c r="N5" i="14"/>
  <c r="N5" i="15"/>
  <c r="N5" i="16"/>
  <c r="N5" i="17"/>
  <c r="N5" i="18"/>
  <c r="N5" i="19"/>
  <c r="N5" i="20"/>
  <c r="N5" i="21"/>
  <c r="N5" i="22"/>
  <c r="N5" i="23"/>
  <c r="N5" i="24"/>
  <c r="N5" i="25"/>
  <c r="N5" i="26"/>
  <c r="N5" i="27"/>
  <c r="N5" i="28"/>
  <c r="N5" i="29"/>
  <c r="N5" i="30"/>
  <c r="N5" i="31"/>
  <c r="N5" i="32"/>
  <c r="N5" i="33"/>
  <c r="N5" i="34"/>
  <c r="N5" i="35"/>
  <c r="N5" i="36"/>
  <c r="N5" i="37"/>
  <c r="N5" i="38"/>
  <c r="N5" i="39"/>
  <c r="N5" i="40"/>
  <c r="N5" i="41"/>
  <c r="N5" i="42"/>
  <c r="N5" i="3"/>
  <c r="AF49" i="5" l="1"/>
  <c r="AE49" i="5"/>
  <c r="AD49" i="5"/>
  <c r="AC49" i="5"/>
  <c r="AB49" i="5"/>
  <c r="AA49" i="5"/>
  <c r="Z49" i="5"/>
  <c r="Y49" i="5"/>
  <c r="X49" i="5"/>
  <c r="W49" i="5"/>
  <c r="N49" i="5"/>
  <c r="M49" i="5"/>
  <c r="L49" i="5"/>
  <c r="K49" i="5"/>
  <c r="J49" i="5"/>
  <c r="I49" i="5"/>
  <c r="H49" i="5"/>
  <c r="G49" i="5"/>
  <c r="F49" i="5"/>
  <c r="E49" i="5"/>
  <c r="AB46" i="5"/>
  <c r="Z46" i="5"/>
  <c r="Y46" i="5"/>
  <c r="L46" i="5"/>
  <c r="J46" i="5"/>
  <c r="I46" i="5"/>
  <c r="H45" i="5"/>
  <c r="AF39" i="5"/>
  <c r="AE39" i="5"/>
  <c r="AD39" i="5"/>
  <c r="AC39" i="5"/>
  <c r="AB39" i="5"/>
  <c r="AA39" i="5"/>
  <c r="Z39" i="5"/>
  <c r="Y39" i="5"/>
  <c r="X39" i="5"/>
  <c r="W39" i="5"/>
  <c r="N39" i="5"/>
  <c r="M39" i="5"/>
  <c r="L39" i="5"/>
  <c r="K39" i="5"/>
  <c r="J39" i="5"/>
  <c r="I39" i="5"/>
  <c r="H39" i="5"/>
  <c r="G39" i="5"/>
  <c r="F39" i="5"/>
  <c r="E39" i="5"/>
  <c r="AF38" i="5"/>
  <c r="AF46" i="5" s="1"/>
  <c r="AE38" i="5"/>
  <c r="AE47" i="5" s="1"/>
  <c r="AD38" i="5"/>
  <c r="AD47" i="5" s="1"/>
  <c r="AC38" i="5"/>
  <c r="AC47" i="5" s="1"/>
  <c r="AB38" i="5"/>
  <c r="AB47" i="5" s="1"/>
  <c r="AA38" i="5"/>
  <c r="AA46" i="5" s="1"/>
  <c r="Z38" i="5"/>
  <c r="Z47" i="5" s="1"/>
  <c r="Y38" i="5"/>
  <c r="Y47" i="5" s="1"/>
  <c r="X38" i="5"/>
  <c r="X46" i="5" s="1"/>
  <c r="W38" i="5"/>
  <c r="W47" i="5" s="1"/>
  <c r="N38" i="5"/>
  <c r="N47" i="5" s="1"/>
  <c r="M38" i="5"/>
  <c r="M47" i="5" s="1"/>
  <c r="L38" i="5"/>
  <c r="L47" i="5" s="1"/>
  <c r="K38" i="5"/>
  <c r="K46" i="5" s="1"/>
  <c r="J38" i="5"/>
  <c r="J47" i="5" s="1"/>
  <c r="I38" i="5"/>
  <c r="I47" i="5" s="1"/>
  <c r="H38" i="5"/>
  <c r="H46" i="5" s="1"/>
  <c r="G38" i="5"/>
  <c r="G47" i="5" s="1"/>
  <c r="F38" i="5"/>
  <c r="F47" i="5" s="1"/>
  <c r="E38" i="5"/>
  <c r="E47" i="5" s="1"/>
  <c r="AF37" i="5"/>
  <c r="AE37" i="5"/>
  <c r="AD37" i="5"/>
  <c r="AC37" i="5"/>
  <c r="AB37" i="5"/>
  <c r="AA37" i="5"/>
  <c r="Z37" i="5"/>
  <c r="Y37" i="5"/>
  <c r="X37" i="5"/>
  <c r="W37" i="5"/>
  <c r="N37" i="5"/>
  <c r="M37" i="5"/>
  <c r="L37" i="5"/>
  <c r="K37" i="5"/>
  <c r="J37" i="5"/>
  <c r="I37" i="5"/>
  <c r="H37" i="5"/>
  <c r="G37" i="5"/>
  <c r="F37" i="5"/>
  <c r="E37" i="5"/>
  <c r="AF32" i="5"/>
  <c r="AE32" i="5"/>
  <c r="AD32" i="5"/>
  <c r="AC32" i="5"/>
  <c r="AB32" i="5"/>
  <c r="AA32" i="5"/>
  <c r="Z32" i="5"/>
  <c r="Y32" i="5"/>
  <c r="AG32" i="5" s="1"/>
  <c r="X32" i="5"/>
  <c r="W32" i="5"/>
  <c r="N32" i="5"/>
  <c r="M32" i="5"/>
  <c r="L32" i="5"/>
  <c r="K32" i="5"/>
  <c r="J32" i="5"/>
  <c r="I32" i="5"/>
  <c r="H32" i="5"/>
  <c r="G32" i="5"/>
  <c r="O32" i="5" s="1"/>
  <c r="F32" i="5"/>
  <c r="E32" i="5"/>
  <c r="AF31" i="5"/>
  <c r="AE31" i="5"/>
  <c r="AD31" i="5"/>
  <c r="AC31" i="5"/>
  <c r="AB31" i="5"/>
  <c r="AA31" i="5"/>
  <c r="Z31" i="5"/>
  <c r="Y31" i="5"/>
  <c r="X31" i="5"/>
  <c r="W31" i="5"/>
  <c r="AG31" i="5" s="1"/>
  <c r="N31" i="5"/>
  <c r="M31" i="5"/>
  <c r="L31" i="5"/>
  <c r="K31" i="5"/>
  <c r="J31" i="5"/>
  <c r="I31" i="5"/>
  <c r="H31" i="5"/>
  <c r="G31" i="5"/>
  <c r="F31" i="5"/>
  <c r="E31" i="5"/>
  <c r="O31" i="5" s="1"/>
  <c r="AF30" i="5"/>
  <c r="AE30" i="5"/>
  <c r="AD30" i="5"/>
  <c r="AC30" i="5"/>
  <c r="AB30" i="5"/>
  <c r="AA30" i="5"/>
  <c r="Z30" i="5"/>
  <c r="Y30" i="5"/>
  <c r="X30" i="5"/>
  <c r="W30" i="5"/>
  <c r="N30" i="5"/>
  <c r="M30" i="5"/>
  <c r="L30" i="5"/>
  <c r="K30" i="5"/>
  <c r="J30" i="5"/>
  <c r="I30" i="5"/>
  <c r="H30" i="5"/>
  <c r="G30" i="5"/>
  <c r="F30" i="5"/>
  <c r="E30" i="5"/>
  <c r="AH24" i="5"/>
  <c r="AI24" i="5" s="1"/>
  <c r="AG24" i="5"/>
  <c r="O24" i="5"/>
  <c r="P24" i="5" s="1"/>
  <c r="Q24" i="5" s="1"/>
  <c r="AH23" i="5"/>
  <c r="AI23" i="5" s="1"/>
  <c r="AG23" i="5"/>
  <c r="O23" i="5"/>
  <c r="P23" i="5" s="1"/>
  <c r="Q23" i="5" s="1"/>
  <c r="AH22" i="5"/>
  <c r="AI22" i="5" s="1"/>
  <c r="AG22" i="5"/>
  <c r="P22" i="5"/>
  <c r="Q22" i="5" s="1"/>
  <c r="O22" i="5"/>
  <c r="AH21" i="5"/>
  <c r="AI21" i="5" s="1"/>
  <c r="AG21" i="5"/>
  <c r="P21" i="5"/>
  <c r="Q21" i="5" s="1"/>
  <c r="O21" i="5"/>
  <c r="AI20" i="5"/>
  <c r="AH20" i="5"/>
  <c r="AG20" i="5"/>
  <c r="O20" i="5"/>
  <c r="P20" i="5" s="1"/>
  <c r="Q20" i="5" s="1"/>
  <c r="AI19" i="5"/>
  <c r="AH19" i="5"/>
  <c r="AG19" i="5"/>
  <c r="O19" i="5"/>
  <c r="P19" i="5" s="1"/>
  <c r="Q19" i="5" s="1"/>
  <c r="AH18" i="5"/>
  <c r="AI18" i="5" s="1"/>
  <c r="AG18" i="5"/>
  <c r="P18" i="5"/>
  <c r="Q18" i="5" s="1"/>
  <c r="O18" i="5"/>
  <c r="AH17" i="5"/>
  <c r="AI17" i="5" s="1"/>
  <c r="AG17" i="5"/>
  <c r="P17" i="5"/>
  <c r="Q17" i="5" s="1"/>
  <c r="O17" i="5"/>
  <c r="AH16" i="5"/>
  <c r="AI16" i="5" s="1"/>
  <c r="AG16" i="5"/>
  <c r="O16" i="5"/>
  <c r="V8" i="5"/>
  <c r="H8" i="5"/>
  <c r="AF49" i="6"/>
  <c r="AE49" i="6"/>
  <c r="AD49" i="6"/>
  <c r="AC49" i="6"/>
  <c r="AB49" i="6"/>
  <c r="AA49" i="6"/>
  <c r="Z49" i="6"/>
  <c r="Y49" i="6"/>
  <c r="X49" i="6"/>
  <c r="W49" i="6"/>
  <c r="N49" i="6"/>
  <c r="M49" i="6"/>
  <c r="L49" i="6"/>
  <c r="K49" i="6"/>
  <c r="J49" i="6"/>
  <c r="I49" i="6"/>
  <c r="H49" i="6"/>
  <c r="G49" i="6"/>
  <c r="F49" i="6"/>
  <c r="E49" i="6"/>
  <c r="M47" i="6"/>
  <c r="AE46" i="6"/>
  <c r="Z46" i="6"/>
  <c r="Y46" i="6"/>
  <c r="W46" i="6"/>
  <c r="J46" i="6"/>
  <c r="I46" i="6"/>
  <c r="G46" i="6"/>
  <c r="AA45" i="6"/>
  <c r="M45" i="6"/>
  <c r="K45" i="6"/>
  <c r="AF39" i="6"/>
  <c r="AE39" i="6"/>
  <c r="AD39" i="6"/>
  <c r="AC39" i="6"/>
  <c r="AB39" i="6"/>
  <c r="AA39" i="6"/>
  <c r="Z39" i="6"/>
  <c r="Y39" i="6"/>
  <c r="X39" i="6"/>
  <c r="W39" i="6"/>
  <c r="N39" i="6"/>
  <c r="M39" i="6"/>
  <c r="L39" i="6"/>
  <c r="K39" i="6"/>
  <c r="J39" i="6"/>
  <c r="I39" i="6"/>
  <c r="H39" i="6"/>
  <c r="G39" i="6"/>
  <c r="F39" i="6"/>
  <c r="E39" i="6"/>
  <c r="AF38" i="6"/>
  <c r="AF46" i="6" s="1"/>
  <c r="AE38" i="6"/>
  <c r="AE47" i="6" s="1"/>
  <c r="AD38" i="6"/>
  <c r="AD46" i="6" s="1"/>
  <c r="AC38" i="6"/>
  <c r="AC46" i="6" s="1"/>
  <c r="AB38" i="6"/>
  <c r="AB47" i="6" s="1"/>
  <c r="AA38" i="6"/>
  <c r="Z38" i="6"/>
  <c r="Z47" i="6" s="1"/>
  <c r="Y38" i="6"/>
  <c r="Y47" i="6" s="1"/>
  <c r="X38" i="6"/>
  <c r="X46" i="6" s="1"/>
  <c r="W38" i="6"/>
  <c r="W47" i="6" s="1"/>
  <c r="N38" i="6"/>
  <c r="N46" i="6" s="1"/>
  <c r="M38" i="6"/>
  <c r="M46" i="6" s="1"/>
  <c r="L38" i="6"/>
  <c r="L47" i="6" s="1"/>
  <c r="K38" i="6"/>
  <c r="J38" i="6"/>
  <c r="J47" i="6" s="1"/>
  <c r="I38" i="6"/>
  <c r="I47" i="6" s="1"/>
  <c r="H38" i="6"/>
  <c r="H46" i="6" s="1"/>
  <c r="G38" i="6"/>
  <c r="G47" i="6" s="1"/>
  <c r="F38" i="6"/>
  <c r="F46" i="6" s="1"/>
  <c r="E38" i="6"/>
  <c r="E46" i="6" s="1"/>
  <c r="AF37" i="6"/>
  <c r="AE37" i="6"/>
  <c r="AD37" i="6"/>
  <c r="AC37" i="6"/>
  <c r="AB37" i="6"/>
  <c r="AA37" i="6"/>
  <c r="Z37" i="6"/>
  <c r="Y37" i="6"/>
  <c r="X37" i="6"/>
  <c r="W37" i="6"/>
  <c r="N37" i="6"/>
  <c r="M37" i="6"/>
  <c r="L37" i="6"/>
  <c r="K37" i="6"/>
  <c r="J37" i="6"/>
  <c r="I37" i="6"/>
  <c r="H37" i="6"/>
  <c r="G37" i="6"/>
  <c r="F37" i="6"/>
  <c r="E37" i="6"/>
  <c r="AF32" i="6"/>
  <c r="AE32" i="6"/>
  <c r="AD32" i="6"/>
  <c r="AC32" i="6"/>
  <c r="AB32" i="6"/>
  <c r="AA32" i="6"/>
  <c r="Z32" i="6"/>
  <c r="Y32" i="6"/>
  <c r="X32" i="6"/>
  <c r="W32" i="6"/>
  <c r="N32" i="6"/>
  <c r="M32" i="6"/>
  <c r="L32" i="6"/>
  <c r="K32" i="6"/>
  <c r="J32" i="6"/>
  <c r="I32" i="6"/>
  <c r="H32" i="6"/>
  <c r="G32" i="6"/>
  <c r="F32" i="6"/>
  <c r="E32" i="6"/>
  <c r="O32" i="6" s="1"/>
  <c r="AF31" i="6"/>
  <c r="AE31" i="6"/>
  <c r="AD31" i="6"/>
  <c r="AC31" i="6"/>
  <c r="AB31" i="6"/>
  <c r="AA31" i="6"/>
  <c r="Z31" i="6"/>
  <c r="Y31" i="6"/>
  <c r="X31" i="6"/>
  <c r="W31" i="6"/>
  <c r="AG31" i="6" s="1"/>
  <c r="N31" i="6"/>
  <c r="M31" i="6"/>
  <c r="L31" i="6"/>
  <c r="K31" i="6"/>
  <c r="J31" i="6"/>
  <c r="I31" i="6"/>
  <c r="H31" i="6"/>
  <c r="G31" i="6"/>
  <c r="F31" i="6"/>
  <c r="E31" i="6"/>
  <c r="O31" i="6" s="1"/>
  <c r="AF30" i="6"/>
  <c r="AE30" i="6"/>
  <c r="AD30" i="6"/>
  <c r="AC30" i="6"/>
  <c r="AB30" i="6"/>
  <c r="AA30" i="6"/>
  <c r="Z30" i="6"/>
  <c r="Y30" i="6"/>
  <c r="X30" i="6"/>
  <c r="W30" i="6"/>
  <c r="N30" i="6"/>
  <c r="M30" i="6"/>
  <c r="L30" i="6"/>
  <c r="K30" i="6"/>
  <c r="J30" i="6"/>
  <c r="I30" i="6"/>
  <c r="H30" i="6"/>
  <c r="G30" i="6"/>
  <c r="F30" i="6"/>
  <c r="E30" i="6"/>
  <c r="AH24" i="6"/>
  <c r="AI24" i="6" s="1"/>
  <c r="AG24" i="6"/>
  <c r="O24" i="6"/>
  <c r="P24" i="6" s="1"/>
  <c r="Q24" i="6" s="1"/>
  <c r="AH23" i="6"/>
  <c r="AI23" i="6" s="1"/>
  <c r="AG23" i="6"/>
  <c r="O23" i="6"/>
  <c r="P23" i="6" s="1"/>
  <c r="Q23" i="6" s="1"/>
  <c r="AH22" i="6"/>
  <c r="AI22" i="6" s="1"/>
  <c r="AG22" i="6"/>
  <c r="O22" i="6"/>
  <c r="P22" i="6" s="1"/>
  <c r="Q22" i="6" s="1"/>
  <c r="AH21" i="6"/>
  <c r="AI21" i="6" s="1"/>
  <c r="AG21" i="6"/>
  <c r="P21" i="6"/>
  <c r="Q21" i="6" s="1"/>
  <c r="O21" i="6"/>
  <c r="AH20" i="6"/>
  <c r="AI20" i="6" s="1"/>
  <c r="AG20" i="6"/>
  <c r="O20" i="6"/>
  <c r="P20" i="6" s="1"/>
  <c r="Q20" i="6" s="1"/>
  <c r="AI19" i="6"/>
  <c r="AH19" i="6"/>
  <c r="AG19" i="6"/>
  <c r="Q19" i="6"/>
  <c r="O19" i="6"/>
  <c r="P19" i="6" s="1"/>
  <c r="AH18" i="6"/>
  <c r="AI18" i="6" s="1"/>
  <c r="AG18" i="6"/>
  <c r="O18" i="6"/>
  <c r="P18" i="6" s="1"/>
  <c r="Q18" i="6" s="1"/>
  <c r="AH17" i="6"/>
  <c r="AI17" i="6" s="1"/>
  <c r="AG17" i="6"/>
  <c r="P17" i="6"/>
  <c r="Q17" i="6" s="1"/>
  <c r="O17" i="6"/>
  <c r="AH16" i="6"/>
  <c r="AG16" i="6"/>
  <c r="O16" i="6"/>
  <c r="V8" i="6"/>
  <c r="H8" i="6"/>
  <c r="K5" i="6"/>
  <c r="E55" i="6" s="1"/>
  <c r="E56" i="6" s="1"/>
  <c r="H10" i="2" s="1"/>
  <c r="AF49" i="7"/>
  <c r="AE49" i="7"/>
  <c r="AD49" i="7"/>
  <c r="AC49" i="7"/>
  <c r="AB49" i="7"/>
  <c r="AA49" i="7"/>
  <c r="Z49" i="7"/>
  <c r="Y49" i="7"/>
  <c r="X49" i="7"/>
  <c r="W49" i="7"/>
  <c r="N49" i="7"/>
  <c r="M49" i="7"/>
  <c r="L49" i="7"/>
  <c r="K49" i="7"/>
  <c r="J49" i="7"/>
  <c r="I49" i="7"/>
  <c r="H49" i="7"/>
  <c r="G49" i="7"/>
  <c r="F49" i="7"/>
  <c r="E49" i="7"/>
  <c r="AF47" i="7"/>
  <c r="X47" i="7"/>
  <c r="H47" i="7"/>
  <c r="AE46" i="7"/>
  <c r="AD46" i="7"/>
  <c r="AB46" i="7"/>
  <c r="W46" i="7"/>
  <c r="N46" i="7"/>
  <c r="L46" i="7"/>
  <c r="G46" i="7"/>
  <c r="F46" i="7"/>
  <c r="AF45" i="7"/>
  <c r="X45" i="7"/>
  <c r="H45" i="7"/>
  <c r="AF39" i="7"/>
  <c r="AE39" i="7"/>
  <c r="AD39" i="7"/>
  <c r="AC39" i="7"/>
  <c r="AB39" i="7"/>
  <c r="AA39" i="7"/>
  <c r="Z39" i="7"/>
  <c r="Y39" i="7"/>
  <c r="X39" i="7"/>
  <c r="W39" i="7"/>
  <c r="N39" i="7"/>
  <c r="M39" i="7"/>
  <c r="L39" i="7"/>
  <c r="K39" i="7"/>
  <c r="J39" i="7"/>
  <c r="I39" i="7"/>
  <c r="H39" i="7"/>
  <c r="G39" i="7"/>
  <c r="F39" i="7"/>
  <c r="E39" i="7"/>
  <c r="AF38" i="7"/>
  <c r="AF46" i="7" s="1"/>
  <c r="AE38" i="7"/>
  <c r="AE47" i="7" s="1"/>
  <c r="AD38" i="7"/>
  <c r="AD47" i="7" s="1"/>
  <c r="AC38" i="7"/>
  <c r="AC46" i="7" s="1"/>
  <c r="AB38" i="7"/>
  <c r="AB47" i="7" s="1"/>
  <c r="AA38" i="7"/>
  <c r="AA46" i="7" s="1"/>
  <c r="Z38" i="7"/>
  <c r="Y38" i="7"/>
  <c r="Y47" i="7" s="1"/>
  <c r="X38" i="7"/>
  <c r="X46" i="7" s="1"/>
  <c r="W38" i="7"/>
  <c r="W47" i="7" s="1"/>
  <c r="N38" i="7"/>
  <c r="N47" i="7" s="1"/>
  <c r="M38" i="7"/>
  <c r="M46" i="7" s="1"/>
  <c r="L38" i="7"/>
  <c r="L47" i="7" s="1"/>
  <c r="K38" i="7"/>
  <c r="K46" i="7" s="1"/>
  <c r="J38" i="7"/>
  <c r="I38" i="7"/>
  <c r="I47" i="7" s="1"/>
  <c r="H38" i="7"/>
  <c r="H46" i="7" s="1"/>
  <c r="G38" i="7"/>
  <c r="G47" i="7" s="1"/>
  <c r="F38" i="7"/>
  <c r="F47" i="7" s="1"/>
  <c r="E38" i="7"/>
  <c r="E46" i="7" s="1"/>
  <c r="AF37" i="7"/>
  <c r="AE37" i="7"/>
  <c r="AD37" i="7"/>
  <c r="AC37" i="7"/>
  <c r="AB37" i="7"/>
  <c r="AA37" i="7"/>
  <c r="Z37" i="7"/>
  <c r="Y37" i="7"/>
  <c r="X37" i="7"/>
  <c r="W37" i="7"/>
  <c r="N37" i="7"/>
  <c r="M37" i="7"/>
  <c r="L37" i="7"/>
  <c r="K37" i="7"/>
  <c r="J37" i="7"/>
  <c r="I37" i="7"/>
  <c r="H37" i="7"/>
  <c r="G37" i="7"/>
  <c r="F37" i="7"/>
  <c r="E37" i="7"/>
  <c r="AF32" i="7"/>
  <c r="AE32" i="7"/>
  <c r="AD32" i="7"/>
  <c r="AC32" i="7"/>
  <c r="AB32" i="7"/>
  <c r="AA32" i="7"/>
  <c r="Z32" i="7"/>
  <c r="Y32" i="7"/>
  <c r="AG32" i="7" s="1"/>
  <c r="X32" i="7"/>
  <c r="W32" i="7"/>
  <c r="N32" i="7"/>
  <c r="M32" i="7"/>
  <c r="L32" i="7"/>
  <c r="K32" i="7"/>
  <c r="J32" i="7"/>
  <c r="I32" i="7"/>
  <c r="H32" i="7"/>
  <c r="G32" i="7"/>
  <c r="F32" i="7"/>
  <c r="E32" i="7"/>
  <c r="O32" i="7" s="1"/>
  <c r="AF31" i="7"/>
  <c r="AE31" i="7"/>
  <c r="AD31" i="7"/>
  <c r="AC31" i="7"/>
  <c r="AB31" i="7"/>
  <c r="AA31" i="7"/>
  <c r="Z31" i="7"/>
  <c r="Y31" i="7"/>
  <c r="X31" i="7"/>
  <c r="W31" i="7"/>
  <c r="AG31" i="7" s="1"/>
  <c r="N31" i="7"/>
  <c r="M31" i="7"/>
  <c r="L31" i="7"/>
  <c r="K31" i="7"/>
  <c r="J31" i="7"/>
  <c r="I31" i="7"/>
  <c r="H31" i="7"/>
  <c r="G31" i="7"/>
  <c r="F31" i="7"/>
  <c r="E31" i="7"/>
  <c r="AF30" i="7"/>
  <c r="AE30" i="7"/>
  <c r="AD30" i="7"/>
  <c r="AC30" i="7"/>
  <c r="AB30" i="7"/>
  <c r="AA30" i="7"/>
  <c r="Z30" i="7"/>
  <c r="Y30" i="7"/>
  <c r="X30" i="7"/>
  <c r="W30" i="7"/>
  <c r="N30" i="7"/>
  <c r="M30" i="7"/>
  <c r="L30" i="7"/>
  <c r="K30" i="7"/>
  <c r="J30" i="7"/>
  <c r="I30" i="7"/>
  <c r="H30" i="7"/>
  <c r="G30" i="7"/>
  <c r="F30" i="7"/>
  <c r="E30" i="7"/>
  <c r="AH24" i="7"/>
  <c r="AI24" i="7" s="1"/>
  <c r="AG24" i="7"/>
  <c r="P24" i="7"/>
  <c r="Q24" i="7" s="1"/>
  <c r="O24" i="7"/>
  <c r="AH23" i="7"/>
  <c r="AI23" i="7" s="1"/>
  <c r="AG23" i="7"/>
  <c r="O23" i="7"/>
  <c r="P23" i="7" s="1"/>
  <c r="Q23" i="7" s="1"/>
  <c r="AH22" i="7"/>
  <c r="AI22" i="7" s="1"/>
  <c r="AG22" i="7"/>
  <c r="P22" i="7"/>
  <c r="Q22" i="7" s="1"/>
  <c r="O22" i="7"/>
  <c r="AH21" i="7"/>
  <c r="AI21" i="7" s="1"/>
  <c r="AG21" i="7"/>
  <c r="P21" i="7"/>
  <c r="Q21" i="7" s="1"/>
  <c r="O21" i="7"/>
  <c r="AI20" i="7"/>
  <c r="AH20" i="7"/>
  <c r="AG20" i="7"/>
  <c r="P20" i="7"/>
  <c r="Q20" i="7" s="1"/>
  <c r="O20" i="7"/>
  <c r="AI19" i="7"/>
  <c r="AH19" i="7"/>
  <c r="AG19" i="7"/>
  <c r="O19" i="7"/>
  <c r="P19" i="7" s="1"/>
  <c r="Q19" i="7" s="1"/>
  <c r="AI18" i="7"/>
  <c r="AH18" i="7"/>
  <c r="AG18" i="7"/>
  <c r="P18" i="7"/>
  <c r="Q18" i="7" s="1"/>
  <c r="O18" i="7"/>
  <c r="AH17" i="7"/>
  <c r="AI17" i="7" s="1"/>
  <c r="AG17" i="7"/>
  <c r="P17" i="7"/>
  <c r="Q17" i="7" s="1"/>
  <c r="O17" i="7"/>
  <c r="AH16" i="7"/>
  <c r="AI16" i="7" s="1"/>
  <c r="AG16" i="7"/>
  <c r="P16" i="7"/>
  <c r="O16" i="7"/>
  <c r="V8" i="7"/>
  <c r="H8" i="7"/>
  <c r="K5" i="7"/>
  <c r="AF49" i="8"/>
  <c r="AE49" i="8"/>
  <c r="AD49" i="8"/>
  <c r="AC49" i="8"/>
  <c r="AB49" i="8"/>
  <c r="AA49" i="8"/>
  <c r="Z49" i="8"/>
  <c r="Y49" i="8"/>
  <c r="X49" i="8"/>
  <c r="W49" i="8"/>
  <c r="N49" i="8"/>
  <c r="M49" i="8"/>
  <c r="L49" i="8"/>
  <c r="K49" i="8"/>
  <c r="J49" i="8"/>
  <c r="I49" i="8"/>
  <c r="H49" i="8"/>
  <c r="G49" i="8"/>
  <c r="F49" i="8"/>
  <c r="E49" i="8"/>
  <c r="G47" i="8"/>
  <c r="E47" i="8"/>
  <c r="AB46" i="8"/>
  <c r="AA46" i="8"/>
  <c r="Y46" i="8"/>
  <c r="L46" i="8"/>
  <c r="K46" i="8"/>
  <c r="I46" i="8"/>
  <c r="AE45" i="8"/>
  <c r="AC45" i="8"/>
  <c r="AF39" i="8"/>
  <c r="AE39" i="8"/>
  <c r="AD39" i="8"/>
  <c r="AC39" i="8"/>
  <c r="AB39" i="8"/>
  <c r="AA39" i="8"/>
  <c r="Z39" i="8"/>
  <c r="Y39" i="8"/>
  <c r="X39" i="8"/>
  <c r="W39" i="8"/>
  <c r="N39" i="8"/>
  <c r="M39" i="8"/>
  <c r="L39" i="8"/>
  <c r="K39" i="8"/>
  <c r="J39" i="8"/>
  <c r="I39" i="8"/>
  <c r="H39" i="8"/>
  <c r="G39" i="8"/>
  <c r="F39" i="8"/>
  <c r="E39" i="8"/>
  <c r="AF38" i="8"/>
  <c r="AF46" i="8" s="1"/>
  <c r="AE38" i="8"/>
  <c r="AE46" i="8" s="1"/>
  <c r="AD38" i="8"/>
  <c r="AD47" i="8" s="1"/>
  <c r="AC38" i="8"/>
  <c r="AC46" i="8" s="1"/>
  <c r="AB38" i="8"/>
  <c r="AB47" i="8" s="1"/>
  <c r="AA38" i="8"/>
  <c r="AA47" i="8" s="1"/>
  <c r="Z38" i="8"/>
  <c r="Z46" i="8" s="1"/>
  <c r="Y38" i="8"/>
  <c r="Y47" i="8" s="1"/>
  <c r="X38" i="8"/>
  <c r="X46" i="8" s="1"/>
  <c r="W38" i="8"/>
  <c r="W46" i="8" s="1"/>
  <c r="N38" i="8"/>
  <c r="N47" i="8" s="1"/>
  <c r="M38" i="8"/>
  <c r="M46" i="8" s="1"/>
  <c r="L38" i="8"/>
  <c r="L47" i="8" s="1"/>
  <c r="K38" i="8"/>
  <c r="K47" i="8" s="1"/>
  <c r="J38" i="8"/>
  <c r="J46" i="8" s="1"/>
  <c r="I38" i="8"/>
  <c r="I47" i="8" s="1"/>
  <c r="H38" i="8"/>
  <c r="H46" i="8" s="1"/>
  <c r="G38" i="8"/>
  <c r="G46" i="8" s="1"/>
  <c r="F38" i="8"/>
  <c r="F47" i="8" s="1"/>
  <c r="E38" i="8"/>
  <c r="E46" i="8" s="1"/>
  <c r="AF37" i="8"/>
  <c r="AE37" i="8"/>
  <c r="AD37" i="8"/>
  <c r="AC37" i="8"/>
  <c r="AB37" i="8"/>
  <c r="AA37" i="8"/>
  <c r="Z37" i="8"/>
  <c r="Y37" i="8"/>
  <c r="X37" i="8"/>
  <c r="W37" i="8"/>
  <c r="N37" i="8"/>
  <c r="M37" i="8"/>
  <c r="L37" i="8"/>
  <c r="K37" i="8"/>
  <c r="J37" i="8"/>
  <c r="I37" i="8"/>
  <c r="H37" i="8"/>
  <c r="G37" i="8"/>
  <c r="F37" i="8"/>
  <c r="E37" i="8"/>
  <c r="AF32" i="8"/>
  <c r="AE32" i="8"/>
  <c r="AD32" i="8"/>
  <c r="AC32" i="8"/>
  <c r="AB32" i="8"/>
  <c r="AA32" i="8"/>
  <c r="Z32" i="8"/>
  <c r="Y32" i="8"/>
  <c r="X32" i="8"/>
  <c r="AG32" i="8" s="1"/>
  <c r="W32" i="8"/>
  <c r="N32" i="8"/>
  <c r="M32" i="8"/>
  <c r="L32" i="8"/>
  <c r="K32" i="8"/>
  <c r="J32" i="8"/>
  <c r="I32" i="8"/>
  <c r="H32" i="8"/>
  <c r="G32" i="8"/>
  <c r="O32" i="8" s="1"/>
  <c r="F32" i="8"/>
  <c r="E32" i="8"/>
  <c r="AF31" i="8"/>
  <c r="AE31" i="8"/>
  <c r="AD31" i="8"/>
  <c r="AC31" i="8"/>
  <c r="AB31" i="8"/>
  <c r="AA31" i="8"/>
  <c r="Z31" i="8"/>
  <c r="Y31" i="8"/>
  <c r="X31" i="8"/>
  <c r="W31" i="8"/>
  <c r="N31" i="8"/>
  <c r="M31" i="8"/>
  <c r="L31" i="8"/>
  <c r="K31" i="8"/>
  <c r="J31" i="8"/>
  <c r="I31" i="8"/>
  <c r="H31" i="8"/>
  <c r="G31" i="8"/>
  <c r="F31" i="8"/>
  <c r="E31" i="8"/>
  <c r="O31" i="8" s="1"/>
  <c r="AF30" i="8"/>
  <c r="AE30" i="8"/>
  <c r="AD30" i="8"/>
  <c r="AC30" i="8"/>
  <c r="AB30" i="8"/>
  <c r="AA30" i="8"/>
  <c r="Z30" i="8"/>
  <c r="Y30" i="8"/>
  <c r="X30" i="8"/>
  <c r="W30" i="8"/>
  <c r="N30" i="8"/>
  <c r="M30" i="8"/>
  <c r="L30" i="8"/>
  <c r="K30" i="8"/>
  <c r="J30" i="8"/>
  <c r="I30" i="8"/>
  <c r="H30" i="8"/>
  <c r="G30" i="8"/>
  <c r="F30" i="8"/>
  <c r="E30" i="8"/>
  <c r="AH24" i="8"/>
  <c r="AI24" i="8" s="1"/>
  <c r="AG24" i="8"/>
  <c r="O24" i="8"/>
  <c r="P24" i="8" s="1"/>
  <c r="Q24" i="8" s="1"/>
  <c r="AH23" i="8"/>
  <c r="AI23" i="8" s="1"/>
  <c r="AG23" i="8"/>
  <c r="O23" i="8"/>
  <c r="P23" i="8" s="1"/>
  <c r="Q23" i="8" s="1"/>
  <c r="AH22" i="8"/>
  <c r="AI22" i="8" s="1"/>
  <c r="AG22" i="8"/>
  <c r="O22" i="8"/>
  <c r="P22" i="8" s="1"/>
  <c r="Q22" i="8" s="1"/>
  <c r="AH21" i="8"/>
  <c r="AI21" i="8" s="1"/>
  <c r="AG21" i="8"/>
  <c r="O21" i="8"/>
  <c r="P21" i="8" s="1"/>
  <c r="Q21" i="8" s="1"/>
  <c r="AH20" i="8"/>
  <c r="AI20" i="8" s="1"/>
  <c r="AG20" i="8"/>
  <c r="O20" i="8"/>
  <c r="P20" i="8" s="1"/>
  <c r="Q20" i="8" s="1"/>
  <c r="AH19" i="8"/>
  <c r="AI19" i="8" s="1"/>
  <c r="AG19" i="8"/>
  <c r="O19" i="8"/>
  <c r="P19" i="8" s="1"/>
  <c r="Q19" i="8" s="1"/>
  <c r="AH18" i="8"/>
  <c r="AI18" i="8" s="1"/>
  <c r="AG18" i="8"/>
  <c r="O18" i="8"/>
  <c r="P18" i="8" s="1"/>
  <c r="Q18" i="8" s="1"/>
  <c r="AH17" i="8"/>
  <c r="AI17" i="8" s="1"/>
  <c r="AG17" i="8"/>
  <c r="O17" i="8"/>
  <c r="P17" i="8" s="1"/>
  <c r="Q17" i="8" s="1"/>
  <c r="AH16" i="8"/>
  <c r="AG16" i="8"/>
  <c r="O16" i="8"/>
  <c r="V8" i="8"/>
  <c r="H8" i="8"/>
  <c r="AF49" i="9"/>
  <c r="AE49" i="9"/>
  <c r="AD49" i="9"/>
  <c r="AC49" i="9"/>
  <c r="AB49" i="9"/>
  <c r="AA49" i="9"/>
  <c r="Z49" i="9"/>
  <c r="Y49" i="9"/>
  <c r="X49" i="9"/>
  <c r="W49" i="9"/>
  <c r="N49" i="9"/>
  <c r="M49" i="9"/>
  <c r="L49" i="9"/>
  <c r="K49" i="9"/>
  <c r="J49" i="9"/>
  <c r="I49" i="9"/>
  <c r="H49" i="9"/>
  <c r="G49" i="9"/>
  <c r="F49" i="9"/>
  <c r="E49" i="9"/>
  <c r="AF46" i="9"/>
  <c r="AD46" i="9"/>
  <c r="Y46" i="9"/>
  <c r="X46" i="9"/>
  <c r="N46" i="9"/>
  <c r="I46" i="9"/>
  <c r="H46" i="9"/>
  <c r="F46" i="9"/>
  <c r="Z45" i="9"/>
  <c r="L45" i="9"/>
  <c r="AF39" i="9"/>
  <c r="AE39" i="9"/>
  <c r="AD39" i="9"/>
  <c r="AC39" i="9"/>
  <c r="AB39" i="9"/>
  <c r="AA39" i="9"/>
  <c r="Z39" i="9"/>
  <c r="Y39" i="9"/>
  <c r="X39" i="9"/>
  <c r="W39" i="9"/>
  <c r="N39" i="9"/>
  <c r="M39" i="9"/>
  <c r="L39" i="9"/>
  <c r="K39" i="9"/>
  <c r="J39" i="9"/>
  <c r="I39" i="9"/>
  <c r="H39" i="9"/>
  <c r="G39" i="9"/>
  <c r="F39" i="9"/>
  <c r="E39" i="9"/>
  <c r="AF38" i="9"/>
  <c r="AF47" i="9" s="1"/>
  <c r="AE38" i="9"/>
  <c r="AE46" i="9" s="1"/>
  <c r="AD38" i="9"/>
  <c r="AD47" i="9" s="1"/>
  <c r="AC38" i="9"/>
  <c r="AC46" i="9" s="1"/>
  <c r="AB38" i="9"/>
  <c r="AB46" i="9" s="1"/>
  <c r="AA38" i="9"/>
  <c r="AA47" i="9" s="1"/>
  <c r="Z38" i="9"/>
  <c r="Z46" i="9" s="1"/>
  <c r="Y38" i="9"/>
  <c r="Y47" i="9" s="1"/>
  <c r="X38" i="9"/>
  <c r="X47" i="9" s="1"/>
  <c r="W38" i="9"/>
  <c r="W46" i="9" s="1"/>
  <c r="N38" i="9"/>
  <c r="N47" i="9" s="1"/>
  <c r="M38" i="9"/>
  <c r="M46" i="9" s="1"/>
  <c r="L38" i="9"/>
  <c r="L46" i="9" s="1"/>
  <c r="K38" i="9"/>
  <c r="K47" i="9" s="1"/>
  <c r="J38" i="9"/>
  <c r="J46" i="9" s="1"/>
  <c r="I38" i="9"/>
  <c r="I47" i="9" s="1"/>
  <c r="H38" i="9"/>
  <c r="H47" i="9" s="1"/>
  <c r="G38" i="9"/>
  <c r="G46" i="9" s="1"/>
  <c r="F38" i="9"/>
  <c r="F47" i="9" s="1"/>
  <c r="E38" i="9"/>
  <c r="E46" i="9" s="1"/>
  <c r="AF37" i="9"/>
  <c r="AE37" i="9"/>
  <c r="AD37" i="9"/>
  <c r="AC37" i="9"/>
  <c r="AB37" i="9"/>
  <c r="AA37" i="9"/>
  <c r="Z37" i="9"/>
  <c r="Y37" i="9"/>
  <c r="X37" i="9"/>
  <c r="W37" i="9"/>
  <c r="N37" i="9"/>
  <c r="M37" i="9"/>
  <c r="L37" i="9"/>
  <c r="K37" i="9"/>
  <c r="J37" i="9"/>
  <c r="I37" i="9"/>
  <c r="H37" i="9"/>
  <c r="G37" i="9"/>
  <c r="F37" i="9"/>
  <c r="E37" i="9"/>
  <c r="AF32" i="9"/>
  <c r="AE32" i="9"/>
  <c r="AD32" i="9"/>
  <c r="AC32" i="9"/>
  <c r="AB32" i="9"/>
  <c r="AA32" i="9"/>
  <c r="Z32" i="9"/>
  <c r="Y32" i="9"/>
  <c r="X32" i="9"/>
  <c r="W32" i="9"/>
  <c r="N32" i="9"/>
  <c r="M32" i="9"/>
  <c r="L32" i="9"/>
  <c r="K32" i="9"/>
  <c r="J32" i="9"/>
  <c r="I32" i="9"/>
  <c r="H32" i="9"/>
  <c r="G32" i="9"/>
  <c r="F32" i="9"/>
  <c r="O32" i="9" s="1"/>
  <c r="E32" i="9"/>
  <c r="AF31" i="9"/>
  <c r="AE31" i="9"/>
  <c r="AD31" i="9"/>
  <c r="AC31" i="9"/>
  <c r="AB31" i="9"/>
  <c r="AA31" i="9"/>
  <c r="Z31" i="9"/>
  <c r="Y31" i="9"/>
  <c r="AG31" i="9" s="1"/>
  <c r="X31" i="9"/>
  <c r="W31" i="9"/>
  <c r="N31" i="9"/>
  <c r="M31" i="9"/>
  <c r="L31" i="9"/>
  <c r="K31" i="9"/>
  <c r="J31" i="9"/>
  <c r="I31" i="9"/>
  <c r="H31" i="9"/>
  <c r="G31" i="9"/>
  <c r="F31" i="9"/>
  <c r="E31" i="9"/>
  <c r="O31" i="9" s="1"/>
  <c r="AF30" i="9"/>
  <c r="AE30" i="9"/>
  <c r="AD30" i="9"/>
  <c r="AC30" i="9"/>
  <c r="AB30" i="9"/>
  <c r="AA30" i="9"/>
  <c r="Z30" i="9"/>
  <c r="Y30" i="9"/>
  <c r="X30" i="9"/>
  <c r="W30" i="9"/>
  <c r="N30" i="9"/>
  <c r="M30" i="9"/>
  <c r="L30" i="9"/>
  <c r="K30" i="9"/>
  <c r="J30" i="9"/>
  <c r="I30" i="9"/>
  <c r="H30" i="9"/>
  <c r="G30" i="9"/>
  <c r="F30" i="9"/>
  <c r="E30" i="9"/>
  <c r="AH24" i="9"/>
  <c r="AI24" i="9" s="1"/>
  <c r="AG24" i="9"/>
  <c r="P24" i="9"/>
  <c r="Q24" i="9" s="1"/>
  <c r="O24" i="9"/>
  <c r="AH23" i="9"/>
  <c r="AI23" i="9" s="1"/>
  <c r="AG23" i="9"/>
  <c r="P23" i="9"/>
  <c r="Q23" i="9" s="1"/>
  <c r="O23" i="9"/>
  <c r="AH22" i="9"/>
  <c r="AI22" i="9" s="1"/>
  <c r="AG22" i="9"/>
  <c r="O22" i="9"/>
  <c r="P22" i="9" s="1"/>
  <c r="Q22" i="9" s="1"/>
  <c r="AH21" i="9"/>
  <c r="AI21" i="9" s="1"/>
  <c r="AG21" i="9"/>
  <c r="O21" i="9"/>
  <c r="P21" i="9" s="1"/>
  <c r="Q21" i="9" s="1"/>
  <c r="AH20" i="9"/>
  <c r="AI20" i="9" s="1"/>
  <c r="AG20" i="9"/>
  <c r="P20" i="9"/>
  <c r="Q20" i="9" s="1"/>
  <c r="O20" i="9"/>
  <c r="AH19" i="9"/>
  <c r="AI19" i="9" s="1"/>
  <c r="AG19" i="9"/>
  <c r="Q19" i="9"/>
  <c r="P19" i="9"/>
  <c r="O19" i="9"/>
  <c r="AI18" i="9"/>
  <c r="AH18" i="9"/>
  <c r="AG18" i="9"/>
  <c r="O18" i="9"/>
  <c r="P18" i="9" s="1"/>
  <c r="Q18" i="9" s="1"/>
  <c r="AI17" i="9"/>
  <c r="AH17" i="9"/>
  <c r="AG17" i="9"/>
  <c r="O17" i="9"/>
  <c r="P17" i="9" s="1"/>
  <c r="Q17" i="9" s="1"/>
  <c r="AH16" i="9"/>
  <c r="AG16" i="9"/>
  <c r="P16" i="9"/>
  <c r="O16" i="9"/>
  <c r="V8" i="9"/>
  <c r="H8" i="9"/>
  <c r="K5" i="9" s="1"/>
  <c r="E55" i="9" s="1"/>
  <c r="E56" i="9" s="1"/>
  <c r="H13" i="2" s="1"/>
  <c r="AF49" i="10"/>
  <c r="AE49" i="10"/>
  <c r="AD49" i="10"/>
  <c r="AC49" i="10"/>
  <c r="AB49" i="10"/>
  <c r="AA49" i="10"/>
  <c r="Z49" i="10"/>
  <c r="Y49" i="10"/>
  <c r="X49" i="10"/>
  <c r="W49" i="10"/>
  <c r="N49" i="10"/>
  <c r="M49" i="10"/>
  <c r="L49" i="10"/>
  <c r="K49" i="10"/>
  <c r="J49" i="10"/>
  <c r="I49" i="10"/>
  <c r="H49" i="10"/>
  <c r="G49" i="10"/>
  <c r="F49" i="10"/>
  <c r="E49" i="10"/>
  <c r="N47" i="10"/>
  <c r="G47" i="10"/>
  <c r="AF46" i="10"/>
  <c r="AA46" i="10"/>
  <c r="Z46" i="10"/>
  <c r="X46" i="10"/>
  <c r="K46" i="10"/>
  <c r="J46" i="10"/>
  <c r="H46" i="10"/>
  <c r="AD45" i="10"/>
  <c r="W45" i="10"/>
  <c r="F45" i="10"/>
  <c r="AF39" i="10"/>
  <c r="AE39" i="10"/>
  <c r="AD39" i="10"/>
  <c r="AC39" i="10"/>
  <c r="AB39" i="10"/>
  <c r="AA39" i="10"/>
  <c r="Z39" i="10"/>
  <c r="Y39" i="10"/>
  <c r="X39" i="10"/>
  <c r="W39" i="10"/>
  <c r="N39" i="10"/>
  <c r="M39" i="10"/>
  <c r="L39" i="10"/>
  <c r="K39" i="10"/>
  <c r="J39" i="10"/>
  <c r="I39" i="10"/>
  <c r="H39" i="10"/>
  <c r="G39" i="10"/>
  <c r="F39" i="10"/>
  <c r="E39" i="10"/>
  <c r="AF38" i="10"/>
  <c r="AF47" i="10" s="1"/>
  <c r="AE38" i="10"/>
  <c r="AE46" i="10" s="1"/>
  <c r="AD38" i="10"/>
  <c r="AD46" i="10" s="1"/>
  <c r="AC38" i="10"/>
  <c r="AC47" i="10" s="1"/>
  <c r="AB38" i="10"/>
  <c r="AB47" i="10" s="1"/>
  <c r="AA38" i="10"/>
  <c r="AA47" i="10" s="1"/>
  <c r="Z38" i="10"/>
  <c r="Z47" i="10" s="1"/>
  <c r="Y38" i="10"/>
  <c r="Y46" i="10" s="1"/>
  <c r="X38" i="10"/>
  <c r="X47" i="10" s="1"/>
  <c r="W38" i="10"/>
  <c r="W46" i="10" s="1"/>
  <c r="N38" i="10"/>
  <c r="N46" i="10" s="1"/>
  <c r="M38" i="10"/>
  <c r="M47" i="10" s="1"/>
  <c r="L38" i="10"/>
  <c r="L47" i="10" s="1"/>
  <c r="K38" i="10"/>
  <c r="K47" i="10" s="1"/>
  <c r="J38" i="10"/>
  <c r="J47" i="10" s="1"/>
  <c r="I38" i="10"/>
  <c r="I46" i="10" s="1"/>
  <c r="H38" i="10"/>
  <c r="H47" i="10" s="1"/>
  <c r="G38" i="10"/>
  <c r="G46" i="10" s="1"/>
  <c r="F38" i="10"/>
  <c r="F46" i="10" s="1"/>
  <c r="E38" i="10"/>
  <c r="E47" i="10" s="1"/>
  <c r="AF37" i="10"/>
  <c r="AE37" i="10"/>
  <c r="AD37" i="10"/>
  <c r="AC37" i="10"/>
  <c r="AB37" i="10"/>
  <c r="AA37" i="10"/>
  <c r="Z37" i="10"/>
  <c r="Y37" i="10"/>
  <c r="X37" i="10"/>
  <c r="W37" i="10"/>
  <c r="N37" i="10"/>
  <c r="M37" i="10"/>
  <c r="L37" i="10"/>
  <c r="K37" i="10"/>
  <c r="J37" i="10"/>
  <c r="I37" i="10"/>
  <c r="H37" i="10"/>
  <c r="G37" i="10"/>
  <c r="F37" i="10"/>
  <c r="E37" i="10"/>
  <c r="AF32" i="10"/>
  <c r="AE32" i="10"/>
  <c r="AD32" i="10"/>
  <c r="AC32" i="10"/>
  <c r="AB32" i="10"/>
  <c r="AA32" i="10"/>
  <c r="Z32" i="10"/>
  <c r="Y32" i="10"/>
  <c r="X32" i="10"/>
  <c r="W32" i="10"/>
  <c r="AG32" i="10" s="1"/>
  <c r="N32" i="10"/>
  <c r="M32" i="10"/>
  <c r="L32" i="10"/>
  <c r="K32" i="10"/>
  <c r="J32" i="10"/>
  <c r="I32" i="10"/>
  <c r="H32" i="10"/>
  <c r="G32" i="10"/>
  <c r="F32" i="10"/>
  <c r="E32" i="10"/>
  <c r="O32" i="10" s="1"/>
  <c r="AF31" i="10"/>
  <c r="AE31" i="10"/>
  <c r="AD31" i="10"/>
  <c r="AC31" i="10"/>
  <c r="AB31" i="10"/>
  <c r="AA31" i="10"/>
  <c r="Z31" i="10"/>
  <c r="Y31" i="10"/>
  <c r="X31" i="10"/>
  <c r="W31" i="10"/>
  <c r="N31" i="10"/>
  <c r="M31" i="10"/>
  <c r="L31" i="10"/>
  <c r="K31" i="10"/>
  <c r="J31" i="10"/>
  <c r="I31" i="10"/>
  <c r="H31" i="10"/>
  <c r="G31" i="10"/>
  <c r="O31" i="10" s="1"/>
  <c r="F31" i="10"/>
  <c r="E31" i="10"/>
  <c r="AF30" i="10"/>
  <c r="AE30" i="10"/>
  <c r="AD30" i="10"/>
  <c r="AC30" i="10"/>
  <c r="AB30" i="10"/>
  <c r="AA30" i="10"/>
  <c r="Z30" i="10"/>
  <c r="Y30" i="10"/>
  <c r="X30" i="10"/>
  <c r="W30" i="10"/>
  <c r="N30" i="10"/>
  <c r="M30" i="10"/>
  <c r="L30" i="10"/>
  <c r="K30" i="10"/>
  <c r="J30" i="10"/>
  <c r="I30" i="10"/>
  <c r="H30" i="10"/>
  <c r="G30" i="10"/>
  <c r="F30" i="10"/>
  <c r="E30" i="10"/>
  <c r="AH24" i="10"/>
  <c r="AI24" i="10" s="1"/>
  <c r="AG24" i="10"/>
  <c r="P24" i="10"/>
  <c r="Q24" i="10" s="1"/>
  <c r="O24" i="10"/>
  <c r="AH23" i="10"/>
  <c r="AI23" i="10" s="1"/>
  <c r="AG23" i="10"/>
  <c r="P23" i="10"/>
  <c r="Q23" i="10" s="1"/>
  <c r="O23" i="10"/>
  <c r="AI22" i="10"/>
  <c r="AH22" i="10"/>
  <c r="AG22" i="10"/>
  <c r="P22" i="10"/>
  <c r="Q22" i="10" s="1"/>
  <c r="O22" i="10"/>
  <c r="AH21" i="10"/>
  <c r="AI21" i="10" s="1"/>
  <c r="AG21" i="10"/>
  <c r="O21" i="10"/>
  <c r="P21" i="10" s="1"/>
  <c r="Q21" i="10" s="1"/>
  <c r="AI20" i="10"/>
  <c r="AH20" i="10"/>
  <c r="AG20" i="10"/>
  <c r="P20" i="10"/>
  <c r="Q20" i="10" s="1"/>
  <c r="O20" i="10"/>
  <c r="AH19" i="10"/>
  <c r="AI19" i="10" s="1"/>
  <c r="AG19" i="10"/>
  <c r="P19" i="10"/>
  <c r="Q19" i="10" s="1"/>
  <c r="O19" i="10"/>
  <c r="AI18" i="10"/>
  <c r="AH18" i="10"/>
  <c r="AG18" i="10"/>
  <c r="P18" i="10"/>
  <c r="Q18" i="10" s="1"/>
  <c r="O18" i="10"/>
  <c r="AI17" i="10"/>
  <c r="AH17" i="10"/>
  <c r="AG17" i="10"/>
  <c r="O17" i="10"/>
  <c r="P17" i="10" s="1"/>
  <c r="Q17" i="10" s="1"/>
  <c r="AH16" i="10"/>
  <c r="AI16" i="10" s="1"/>
  <c r="AG16" i="10"/>
  <c r="P16" i="10"/>
  <c r="O16" i="10"/>
  <c r="V8" i="10"/>
  <c r="H8" i="10"/>
  <c r="AF49" i="11"/>
  <c r="AE49" i="11"/>
  <c r="AD49" i="11"/>
  <c r="AC49" i="11"/>
  <c r="AB49" i="11"/>
  <c r="AA49" i="11"/>
  <c r="Z49" i="11"/>
  <c r="Y49" i="11"/>
  <c r="X49" i="11"/>
  <c r="W49" i="11"/>
  <c r="N49" i="11"/>
  <c r="M49" i="11"/>
  <c r="L49" i="11"/>
  <c r="K49" i="11"/>
  <c r="J49" i="11"/>
  <c r="I49" i="11"/>
  <c r="H49" i="11"/>
  <c r="G49" i="11"/>
  <c r="F49" i="11"/>
  <c r="E49" i="11"/>
  <c r="AA47" i="11"/>
  <c r="K47" i="11"/>
  <c r="AF46" i="11"/>
  <c r="AE46" i="11"/>
  <c r="X46" i="11"/>
  <c r="W46" i="11"/>
  <c r="H46" i="11"/>
  <c r="G46" i="11"/>
  <c r="AA45" i="11"/>
  <c r="L45" i="11"/>
  <c r="AF39" i="11"/>
  <c r="AE39" i="11"/>
  <c r="AD39" i="11"/>
  <c r="AC39" i="11"/>
  <c r="AB39" i="11"/>
  <c r="AA39" i="11"/>
  <c r="Z39" i="11"/>
  <c r="Y39" i="11"/>
  <c r="X39" i="11"/>
  <c r="W39" i="11"/>
  <c r="N39" i="11"/>
  <c r="M39" i="11"/>
  <c r="L39" i="11"/>
  <c r="K39" i="11"/>
  <c r="J39" i="11"/>
  <c r="I39" i="11"/>
  <c r="H39" i="11"/>
  <c r="G39" i="11"/>
  <c r="F39" i="11"/>
  <c r="E39" i="11"/>
  <c r="AF38" i="11"/>
  <c r="AF47" i="11" s="1"/>
  <c r="AE38" i="11"/>
  <c r="AE47" i="11" s="1"/>
  <c r="AD38" i="11"/>
  <c r="AD46" i="11" s="1"/>
  <c r="AC38" i="11"/>
  <c r="AC46" i="11" s="1"/>
  <c r="AB38" i="11"/>
  <c r="AB46" i="11" s="1"/>
  <c r="AA38" i="11"/>
  <c r="AA46" i="11" s="1"/>
  <c r="Z38" i="11"/>
  <c r="Z47" i="11" s="1"/>
  <c r="Y38" i="11"/>
  <c r="Y47" i="11" s="1"/>
  <c r="X38" i="11"/>
  <c r="X47" i="11" s="1"/>
  <c r="W38" i="11"/>
  <c r="W47" i="11" s="1"/>
  <c r="N38" i="11"/>
  <c r="N46" i="11" s="1"/>
  <c r="M38" i="11"/>
  <c r="M46" i="11" s="1"/>
  <c r="L38" i="11"/>
  <c r="L46" i="11" s="1"/>
  <c r="K38" i="11"/>
  <c r="K46" i="11" s="1"/>
  <c r="J38" i="11"/>
  <c r="J47" i="11" s="1"/>
  <c r="I38" i="11"/>
  <c r="I47" i="11" s="1"/>
  <c r="H38" i="11"/>
  <c r="H47" i="11" s="1"/>
  <c r="G38" i="11"/>
  <c r="G47" i="11" s="1"/>
  <c r="F38" i="11"/>
  <c r="F46" i="11" s="1"/>
  <c r="E38" i="11"/>
  <c r="E46" i="11" s="1"/>
  <c r="AF37" i="11"/>
  <c r="AE37" i="11"/>
  <c r="AD37" i="11"/>
  <c r="AC37" i="11"/>
  <c r="AB37" i="11"/>
  <c r="AA37" i="11"/>
  <c r="Z37" i="11"/>
  <c r="Y37" i="11"/>
  <c r="X37" i="11"/>
  <c r="W37" i="11"/>
  <c r="N37" i="11"/>
  <c r="M37" i="11"/>
  <c r="L37" i="11"/>
  <c r="K37" i="11"/>
  <c r="J37" i="11"/>
  <c r="I37" i="11"/>
  <c r="H37" i="11"/>
  <c r="G37" i="11"/>
  <c r="F37" i="11"/>
  <c r="E37" i="11"/>
  <c r="AF32" i="11"/>
  <c r="AE32" i="11"/>
  <c r="AD32" i="11"/>
  <c r="AC32" i="11"/>
  <c r="AB32" i="11"/>
  <c r="AA32" i="11"/>
  <c r="Z32" i="11"/>
  <c r="Y32" i="11"/>
  <c r="X32" i="11"/>
  <c r="W32" i="11"/>
  <c r="N32" i="11"/>
  <c r="M32" i="11"/>
  <c r="L32" i="11"/>
  <c r="K32" i="11"/>
  <c r="J32" i="11"/>
  <c r="I32" i="11"/>
  <c r="H32" i="11"/>
  <c r="G32" i="11"/>
  <c r="F32" i="11"/>
  <c r="E32" i="11"/>
  <c r="O32" i="11" s="1"/>
  <c r="AF31" i="11"/>
  <c r="AE31" i="11"/>
  <c r="AD31" i="11"/>
  <c r="AC31" i="11"/>
  <c r="AB31" i="11"/>
  <c r="AA31" i="11"/>
  <c r="Z31" i="11"/>
  <c r="Y31" i="11"/>
  <c r="X31" i="11"/>
  <c r="W31" i="11"/>
  <c r="AG31" i="11" s="1"/>
  <c r="N31" i="11"/>
  <c r="M31" i="11"/>
  <c r="L31" i="11"/>
  <c r="K31" i="11"/>
  <c r="J31" i="11"/>
  <c r="I31" i="11"/>
  <c r="H31" i="11"/>
  <c r="G31" i="11"/>
  <c r="F31" i="11"/>
  <c r="E31" i="11"/>
  <c r="AF30" i="11"/>
  <c r="AE30" i="11"/>
  <c r="AD30" i="11"/>
  <c r="AC30" i="11"/>
  <c r="AB30" i="11"/>
  <c r="AA30" i="11"/>
  <c r="Z30" i="11"/>
  <c r="Y30" i="11"/>
  <c r="X30" i="11"/>
  <c r="W30" i="11"/>
  <c r="N30" i="11"/>
  <c r="M30" i="11"/>
  <c r="L30" i="11"/>
  <c r="K30" i="11"/>
  <c r="J30" i="11"/>
  <c r="I30" i="11"/>
  <c r="H30" i="11"/>
  <c r="G30" i="11"/>
  <c r="F30" i="11"/>
  <c r="E30" i="11"/>
  <c r="AH24" i="11"/>
  <c r="AI24" i="11" s="1"/>
  <c r="AG24" i="11"/>
  <c r="O24" i="11"/>
  <c r="P24" i="11" s="1"/>
  <c r="Q24" i="11" s="1"/>
  <c r="AH23" i="11"/>
  <c r="AI23" i="11" s="1"/>
  <c r="AG23" i="11"/>
  <c r="O23" i="11"/>
  <c r="P23" i="11" s="1"/>
  <c r="Q23" i="11" s="1"/>
  <c r="AH22" i="11"/>
  <c r="AI22" i="11" s="1"/>
  <c r="AG22" i="11"/>
  <c r="P22" i="11"/>
  <c r="Q22" i="11" s="1"/>
  <c r="O22" i="11"/>
  <c r="AH21" i="11"/>
  <c r="AI21" i="11" s="1"/>
  <c r="AG21" i="11"/>
  <c r="P21" i="11"/>
  <c r="Q21" i="11" s="1"/>
  <c r="O21" i="11"/>
  <c r="AI20" i="11"/>
  <c r="AH20" i="11"/>
  <c r="AG20" i="11"/>
  <c r="O20" i="11"/>
  <c r="P20" i="11" s="1"/>
  <c r="Q20" i="11" s="1"/>
  <c r="AI19" i="11"/>
  <c r="AH19" i="11"/>
  <c r="AG19" i="11"/>
  <c r="O19" i="11"/>
  <c r="P19" i="11" s="1"/>
  <c r="Q19" i="11" s="1"/>
  <c r="AH18" i="11"/>
  <c r="AI18" i="11" s="1"/>
  <c r="AG18" i="11"/>
  <c r="P18" i="11"/>
  <c r="Q18" i="11" s="1"/>
  <c r="O18" i="11"/>
  <c r="AI17" i="11"/>
  <c r="AH17" i="11"/>
  <c r="AG17" i="11"/>
  <c r="P17" i="11"/>
  <c r="Q17" i="11" s="1"/>
  <c r="O17" i="11"/>
  <c r="AH16" i="11"/>
  <c r="AI16" i="11" s="1"/>
  <c r="AG16" i="11"/>
  <c r="O16" i="11"/>
  <c r="P16" i="11" s="1"/>
  <c r="Q16" i="11" s="1"/>
  <c r="V8" i="11"/>
  <c r="H8" i="11"/>
  <c r="K5" i="11"/>
  <c r="E55" i="11" s="1"/>
  <c r="E56" i="11" s="1"/>
  <c r="H15" i="2" s="1"/>
  <c r="AF49" i="12"/>
  <c r="AE49" i="12"/>
  <c r="AD49" i="12"/>
  <c r="AC49" i="12"/>
  <c r="AB49" i="12"/>
  <c r="AA49" i="12"/>
  <c r="Z49" i="12"/>
  <c r="Y49" i="12"/>
  <c r="X49" i="12"/>
  <c r="W49" i="12"/>
  <c r="N49" i="12"/>
  <c r="M49" i="12"/>
  <c r="L49" i="12"/>
  <c r="K49" i="12"/>
  <c r="J49" i="12"/>
  <c r="I49" i="12"/>
  <c r="H49" i="12"/>
  <c r="G49" i="12"/>
  <c r="F49" i="12"/>
  <c r="E49" i="12"/>
  <c r="AF47" i="12"/>
  <c r="X47" i="12"/>
  <c r="H47" i="12"/>
  <c r="AC46" i="12"/>
  <c r="AB46" i="12"/>
  <c r="M46" i="12"/>
  <c r="L46" i="12"/>
  <c r="E46" i="12"/>
  <c r="AF45" i="12"/>
  <c r="X45" i="12"/>
  <c r="H45" i="12"/>
  <c r="AF39" i="12"/>
  <c r="AE39" i="12"/>
  <c r="AD39" i="12"/>
  <c r="AC39" i="12"/>
  <c r="AB39" i="12"/>
  <c r="AA39" i="12"/>
  <c r="Z39" i="12"/>
  <c r="Y39" i="12"/>
  <c r="X39" i="12"/>
  <c r="W39" i="12"/>
  <c r="N39" i="12"/>
  <c r="M39" i="12"/>
  <c r="L39" i="12"/>
  <c r="K39" i="12"/>
  <c r="J39" i="12"/>
  <c r="I39" i="12"/>
  <c r="H39" i="12"/>
  <c r="G39" i="12"/>
  <c r="F39" i="12"/>
  <c r="E39" i="12"/>
  <c r="AF38" i="12"/>
  <c r="AF46" i="12" s="1"/>
  <c r="AE38" i="12"/>
  <c r="AE47" i="12" s="1"/>
  <c r="AD38" i="12"/>
  <c r="AD47" i="12" s="1"/>
  <c r="AC38" i="12"/>
  <c r="AC47" i="12" s="1"/>
  <c r="AB38" i="12"/>
  <c r="AB47" i="12" s="1"/>
  <c r="AA38" i="12"/>
  <c r="AA46" i="12" s="1"/>
  <c r="Z38" i="12"/>
  <c r="Z46" i="12" s="1"/>
  <c r="Y38" i="12"/>
  <c r="X38" i="12"/>
  <c r="X46" i="12" s="1"/>
  <c r="W38" i="12"/>
  <c r="W47" i="12" s="1"/>
  <c r="N38" i="12"/>
  <c r="N47" i="12" s="1"/>
  <c r="M38" i="12"/>
  <c r="M47" i="12" s="1"/>
  <c r="L38" i="12"/>
  <c r="L47" i="12" s="1"/>
  <c r="K38" i="12"/>
  <c r="K46" i="12" s="1"/>
  <c r="J38" i="12"/>
  <c r="J46" i="12" s="1"/>
  <c r="I38" i="12"/>
  <c r="I45" i="12" s="1"/>
  <c r="H38" i="12"/>
  <c r="H46" i="12" s="1"/>
  <c r="G38" i="12"/>
  <c r="G47" i="12" s="1"/>
  <c r="F38" i="12"/>
  <c r="F47" i="12" s="1"/>
  <c r="E38" i="12"/>
  <c r="E47" i="12" s="1"/>
  <c r="AF37" i="12"/>
  <c r="AE37" i="12"/>
  <c r="AD37" i="12"/>
  <c r="AC37" i="12"/>
  <c r="AB37" i="12"/>
  <c r="AA37" i="12"/>
  <c r="Z37" i="12"/>
  <c r="Y37" i="12"/>
  <c r="X37" i="12"/>
  <c r="W37" i="12"/>
  <c r="N37" i="12"/>
  <c r="M37" i="12"/>
  <c r="L37" i="12"/>
  <c r="K37" i="12"/>
  <c r="J37" i="12"/>
  <c r="I37" i="12"/>
  <c r="H37" i="12"/>
  <c r="G37" i="12"/>
  <c r="F37" i="12"/>
  <c r="E37" i="12"/>
  <c r="AF32" i="12"/>
  <c r="AE32" i="12"/>
  <c r="AD32" i="12"/>
  <c r="AC32" i="12"/>
  <c r="AB32" i="12"/>
  <c r="AA32" i="12"/>
  <c r="Z32" i="12"/>
  <c r="Y32" i="12"/>
  <c r="AG32" i="12" s="1"/>
  <c r="X32" i="12"/>
  <c r="W32" i="12"/>
  <c r="N32" i="12"/>
  <c r="M32" i="12"/>
  <c r="L32" i="12"/>
  <c r="K32" i="12"/>
  <c r="J32" i="12"/>
  <c r="I32" i="12"/>
  <c r="H32" i="12"/>
  <c r="G32" i="12"/>
  <c r="F32" i="12"/>
  <c r="E32" i="12"/>
  <c r="AF31" i="12"/>
  <c r="AE31" i="12"/>
  <c r="AD31" i="12"/>
  <c r="AC31" i="12"/>
  <c r="AB31" i="12"/>
  <c r="AA31" i="12"/>
  <c r="Z31" i="12"/>
  <c r="Y31" i="12"/>
  <c r="X31" i="12"/>
  <c r="W31" i="12"/>
  <c r="N31" i="12"/>
  <c r="M31" i="12"/>
  <c r="L31" i="12"/>
  <c r="K31" i="12"/>
  <c r="J31" i="12"/>
  <c r="I31" i="12"/>
  <c r="H31" i="12"/>
  <c r="G31" i="12"/>
  <c r="F31" i="12"/>
  <c r="E31" i="12"/>
  <c r="AF30" i="12"/>
  <c r="AE30" i="12"/>
  <c r="AD30" i="12"/>
  <c r="AC30" i="12"/>
  <c r="AB30" i="12"/>
  <c r="AA30" i="12"/>
  <c r="Z30" i="12"/>
  <c r="Y30" i="12"/>
  <c r="X30" i="12"/>
  <c r="W30" i="12"/>
  <c r="N30" i="12"/>
  <c r="M30" i="12"/>
  <c r="L30" i="12"/>
  <c r="K30" i="12"/>
  <c r="J30" i="12"/>
  <c r="I30" i="12"/>
  <c r="H30" i="12"/>
  <c r="G30" i="12"/>
  <c r="F30" i="12"/>
  <c r="E30" i="12"/>
  <c r="AH24" i="12"/>
  <c r="AI24" i="12" s="1"/>
  <c r="AG24" i="12"/>
  <c r="O24" i="12"/>
  <c r="P24" i="12" s="1"/>
  <c r="Q24" i="12" s="1"/>
  <c r="AH23" i="12"/>
  <c r="AI23" i="12" s="1"/>
  <c r="AG23" i="12"/>
  <c r="O23" i="12"/>
  <c r="P23" i="12" s="1"/>
  <c r="Q23" i="12" s="1"/>
  <c r="AH22" i="12"/>
  <c r="AI22" i="12" s="1"/>
  <c r="AG22" i="12"/>
  <c r="O22" i="12"/>
  <c r="P22" i="12" s="1"/>
  <c r="Q22" i="12" s="1"/>
  <c r="AH21" i="12"/>
  <c r="AI21" i="12" s="1"/>
  <c r="AG21" i="12"/>
  <c r="P21" i="12"/>
  <c r="Q21" i="12" s="1"/>
  <c r="O21" i="12"/>
  <c r="AH20" i="12"/>
  <c r="AI20" i="12" s="1"/>
  <c r="AG20" i="12"/>
  <c r="O20" i="12"/>
  <c r="P20" i="12" s="1"/>
  <c r="Q20" i="12" s="1"/>
  <c r="AI19" i="12"/>
  <c r="AH19" i="12"/>
  <c r="AG19" i="12"/>
  <c r="O19" i="12"/>
  <c r="P19" i="12" s="1"/>
  <c r="Q19" i="12" s="1"/>
  <c r="AH18" i="12"/>
  <c r="AI18" i="12" s="1"/>
  <c r="AG18" i="12"/>
  <c r="O18" i="12"/>
  <c r="P18" i="12" s="1"/>
  <c r="Q18" i="12" s="1"/>
  <c r="AH17" i="12"/>
  <c r="AI17" i="12" s="1"/>
  <c r="AG17" i="12"/>
  <c r="Q17" i="12"/>
  <c r="P17" i="12"/>
  <c r="O17" i="12"/>
  <c r="AH16" i="12"/>
  <c r="AG16" i="12"/>
  <c r="O16" i="12"/>
  <c r="V8" i="12"/>
  <c r="H8" i="12"/>
  <c r="AF49" i="13"/>
  <c r="AE49" i="13"/>
  <c r="AD49" i="13"/>
  <c r="AC49" i="13"/>
  <c r="AB49" i="13"/>
  <c r="AA49" i="13"/>
  <c r="Z49" i="13"/>
  <c r="Y49" i="13"/>
  <c r="X49" i="13"/>
  <c r="W49" i="13"/>
  <c r="N49" i="13"/>
  <c r="M49" i="13"/>
  <c r="L49" i="13"/>
  <c r="K49" i="13"/>
  <c r="J49" i="13"/>
  <c r="I49" i="13"/>
  <c r="H49" i="13"/>
  <c r="G49" i="13"/>
  <c r="F49" i="13"/>
  <c r="E49" i="13"/>
  <c r="M47" i="13"/>
  <c r="AF46" i="13"/>
  <c r="Z46" i="13"/>
  <c r="X46" i="13"/>
  <c r="J46" i="13"/>
  <c r="H46" i="13"/>
  <c r="AC45" i="13"/>
  <c r="AB45" i="13"/>
  <c r="L45" i="13"/>
  <c r="AF39" i="13"/>
  <c r="AE39" i="13"/>
  <c r="AD39" i="13"/>
  <c r="AC39" i="13"/>
  <c r="AB39" i="13"/>
  <c r="AA39" i="13"/>
  <c r="Z39" i="13"/>
  <c r="Y39" i="13"/>
  <c r="X39" i="13"/>
  <c r="W39" i="13"/>
  <c r="N39" i="13"/>
  <c r="M39" i="13"/>
  <c r="L39" i="13"/>
  <c r="K39" i="13"/>
  <c r="J39" i="13"/>
  <c r="I39" i="13"/>
  <c r="H39" i="13"/>
  <c r="G39" i="13"/>
  <c r="F39" i="13"/>
  <c r="E39" i="13"/>
  <c r="AF38" i="13"/>
  <c r="AF47" i="13" s="1"/>
  <c r="AE38" i="13"/>
  <c r="AE46" i="13" s="1"/>
  <c r="AD38" i="13"/>
  <c r="AC38" i="13"/>
  <c r="AC46" i="13" s="1"/>
  <c r="AB38" i="13"/>
  <c r="AA38" i="13"/>
  <c r="AA47" i="13" s="1"/>
  <c r="Z38" i="13"/>
  <c r="Z47" i="13" s="1"/>
  <c r="Y38" i="13"/>
  <c r="X38" i="13"/>
  <c r="X47" i="13" s="1"/>
  <c r="W38" i="13"/>
  <c r="W46" i="13" s="1"/>
  <c r="N38" i="13"/>
  <c r="M38" i="13"/>
  <c r="M46" i="13" s="1"/>
  <c r="L38" i="13"/>
  <c r="K38" i="13"/>
  <c r="K47" i="13" s="1"/>
  <c r="J38" i="13"/>
  <c r="J47" i="13" s="1"/>
  <c r="I38" i="13"/>
  <c r="H38" i="13"/>
  <c r="H47" i="13" s="1"/>
  <c r="G38" i="13"/>
  <c r="G46" i="13" s="1"/>
  <c r="F38" i="13"/>
  <c r="E38" i="13"/>
  <c r="E46" i="13" s="1"/>
  <c r="AF37" i="13"/>
  <c r="AE37" i="13"/>
  <c r="AD37" i="13"/>
  <c r="AC37" i="13"/>
  <c r="AB37" i="13"/>
  <c r="AA37" i="13"/>
  <c r="Z37" i="13"/>
  <c r="Y37" i="13"/>
  <c r="X37" i="13"/>
  <c r="W37" i="13"/>
  <c r="N37" i="13"/>
  <c r="M37" i="13"/>
  <c r="L37" i="13"/>
  <c r="K37" i="13"/>
  <c r="J37" i="13"/>
  <c r="I37" i="13"/>
  <c r="H37" i="13"/>
  <c r="G37" i="13"/>
  <c r="F37" i="13"/>
  <c r="E37" i="13"/>
  <c r="AF32" i="13"/>
  <c r="AE32" i="13"/>
  <c r="AD32" i="13"/>
  <c r="AC32" i="13"/>
  <c r="AB32" i="13"/>
  <c r="AA32" i="13"/>
  <c r="Z32" i="13"/>
  <c r="Y32" i="13"/>
  <c r="X32" i="13"/>
  <c r="W32" i="13"/>
  <c r="N32" i="13"/>
  <c r="M32" i="13"/>
  <c r="L32" i="13"/>
  <c r="K32" i="13"/>
  <c r="J32" i="13"/>
  <c r="I32" i="13"/>
  <c r="H32" i="13"/>
  <c r="G32" i="13"/>
  <c r="F32" i="13"/>
  <c r="E32" i="13"/>
  <c r="AF31" i="13"/>
  <c r="AE31" i="13"/>
  <c r="AD31" i="13"/>
  <c r="AC31" i="13"/>
  <c r="AB31" i="13"/>
  <c r="AA31" i="13"/>
  <c r="Z31" i="13"/>
  <c r="Y31" i="13"/>
  <c r="X31" i="13"/>
  <c r="W31" i="13"/>
  <c r="AG31" i="13" s="1"/>
  <c r="N31" i="13"/>
  <c r="M31" i="13"/>
  <c r="L31" i="13"/>
  <c r="K31" i="13"/>
  <c r="J31" i="13"/>
  <c r="I31" i="13"/>
  <c r="H31" i="13"/>
  <c r="G31" i="13"/>
  <c r="F31" i="13"/>
  <c r="E31" i="13"/>
  <c r="AF30" i="13"/>
  <c r="AE30" i="13"/>
  <c r="AD30" i="13"/>
  <c r="AC30" i="13"/>
  <c r="AB30" i="13"/>
  <c r="AA30" i="13"/>
  <c r="Z30" i="13"/>
  <c r="Y30" i="13"/>
  <c r="X30" i="13"/>
  <c r="W30" i="13"/>
  <c r="N30" i="13"/>
  <c r="M30" i="13"/>
  <c r="L30" i="13"/>
  <c r="K30" i="13"/>
  <c r="J30" i="13"/>
  <c r="I30" i="13"/>
  <c r="H30" i="13"/>
  <c r="G30" i="13"/>
  <c r="F30" i="13"/>
  <c r="E30" i="13"/>
  <c r="AH24" i="13"/>
  <c r="AI24" i="13" s="1"/>
  <c r="AG24" i="13"/>
  <c r="O24" i="13"/>
  <c r="P24" i="13" s="1"/>
  <c r="Q24" i="13" s="1"/>
  <c r="AH23" i="13"/>
  <c r="AI23" i="13" s="1"/>
  <c r="AG23" i="13"/>
  <c r="P23" i="13"/>
  <c r="Q23" i="13" s="1"/>
  <c r="O23" i="13"/>
  <c r="AH22" i="13"/>
  <c r="AI22" i="13" s="1"/>
  <c r="AG22" i="13"/>
  <c r="P22" i="13"/>
  <c r="Q22" i="13" s="1"/>
  <c r="O22" i="13"/>
  <c r="AH21" i="13"/>
  <c r="AI21" i="13" s="1"/>
  <c r="AG21" i="13"/>
  <c r="P21" i="13"/>
  <c r="Q21" i="13" s="1"/>
  <c r="O21" i="13"/>
  <c r="AI20" i="13"/>
  <c r="AH20" i="13"/>
  <c r="AG20" i="13"/>
  <c r="O20" i="13"/>
  <c r="P20" i="13" s="1"/>
  <c r="Q20" i="13" s="1"/>
  <c r="AI19" i="13"/>
  <c r="AH19" i="13"/>
  <c r="AG19" i="13"/>
  <c r="P19" i="13"/>
  <c r="Q19" i="13" s="1"/>
  <c r="O19" i="13"/>
  <c r="AH18" i="13"/>
  <c r="AI18" i="13" s="1"/>
  <c r="AG18" i="13"/>
  <c r="O18" i="13"/>
  <c r="P18" i="13" s="1"/>
  <c r="Q18" i="13" s="1"/>
  <c r="AI17" i="13"/>
  <c r="AH17" i="13"/>
  <c r="AG17" i="13"/>
  <c r="Q17" i="13"/>
  <c r="P17" i="13"/>
  <c r="O17" i="13"/>
  <c r="AH16" i="13"/>
  <c r="AG16" i="13"/>
  <c r="O16" i="13"/>
  <c r="V8" i="13"/>
  <c r="H8" i="13"/>
  <c r="AF49" i="14"/>
  <c r="AE49" i="14"/>
  <c r="AD49" i="14"/>
  <c r="AC49" i="14"/>
  <c r="AB49" i="14"/>
  <c r="AA49" i="14"/>
  <c r="Z49" i="14"/>
  <c r="Y49" i="14"/>
  <c r="X49" i="14"/>
  <c r="W49" i="14"/>
  <c r="N49" i="14"/>
  <c r="M49" i="14"/>
  <c r="L49" i="14"/>
  <c r="K49" i="14"/>
  <c r="J49" i="14"/>
  <c r="I49" i="14"/>
  <c r="H49" i="14"/>
  <c r="G49" i="14"/>
  <c r="F49" i="14"/>
  <c r="E49" i="14"/>
  <c r="AE47" i="14"/>
  <c r="AD47" i="14"/>
  <c r="N47" i="14"/>
  <c r="AF46" i="14"/>
  <c r="AC46" i="14"/>
  <c r="AA46" i="14"/>
  <c r="Z46" i="14"/>
  <c r="X46" i="14"/>
  <c r="M46" i="14"/>
  <c r="K46" i="14"/>
  <c r="J46" i="14"/>
  <c r="H46" i="14"/>
  <c r="E46" i="14"/>
  <c r="Y45" i="14"/>
  <c r="I45" i="14"/>
  <c r="G45" i="14"/>
  <c r="F45" i="14"/>
  <c r="AF39" i="14"/>
  <c r="AE39" i="14"/>
  <c r="AD39" i="14"/>
  <c r="AC39" i="14"/>
  <c r="AB39" i="14"/>
  <c r="AA39" i="14"/>
  <c r="Z39" i="14"/>
  <c r="Y39" i="14"/>
  <c r="X39" i="14"/>
  <c r="W39" i="14"/>
  <c r="N39" i="14"/>
  <c r="M39" i="14"/>
  <c r="L39" i="14"/>
  <c r="K39" i="14"/>
  <c r="J39" i="14"/>
  <c r="I39" i="14"/>
  <c r="H39" i="14"/>
  <c r="G39" i="14"/>
  <c r="F39" i="14"/>
  <c r="E39" i="14"/>
  <c r="AF38" i="14"/>
  <c r="AF47" i="14" s="1"/>
  <c r="AE38" i="14"/>
  <c r="AE46" i="14" s="1"/>
  <c r="AD38" i="14"/>
  <c r="AD46" i="14" s="1"/>
  <c r="AC38" i="14"/>
  <c r="AC47" i="14" s="1"/>
  <c r="AB38" i="14"/>
  <c r="AB47" i="14" s="1"/>
  <c r="AA38" i="14"/>
  <c r="AA47" i="14" s="1"/>
  <c r="Z38" i="14"/>
  <c r="Z47" i="14" s="1"/>
  <c r="Y38" i="14"/>
  <c r="Y46" i="14" s="1"/>
  <c r="X38" i="14"/>
  <c r="X47" i="14" s="1"/>
  <c r="W38" i="14"/>
  <c r="W46" i="14" s="1"/>
  <c r="N38" i="14"/>
  <c r="N46" i="14" s="1"/>
  <c r="M38" i="14"/>
  <c r="M47" i="14" s="1"/>
  <c r="L38" i="14"/>
  <c r="L47" i="14" s="1"/>
  <c r="K38" i="14"/>
  <c r="K47" i="14" s="1"/>
  <c r="J38" i="14"/>
  <c r="J47" i="14" s="1"/>
  <c r="I38" i="14"/>
  <c r="I46" i="14" s="1"/>
  <c r="H38" i="14"/>
  <c r="H47" i="14" s="1"/>
  <c r="G38" i="14"/>
  <c r="G46" i="14" s="1"/>
  <c r="F38" i="14"/>
  <c r="F46" i="14" s="1"/>
  <c r="E38" i="14"/>
  <c r="E47" i="14" s="1"/>
  <c r="AF37" i="14"/>
  <c r="AE37" i="14"/>
  <c r="AD37" i="14"/>
  <c r="AC37" i="14"/>
  <c r="AB37" i="14"/>
  <c r="AA37" i="14"/>
  <c r="Z37" i="14"/>
  <c r="Y37" i="14"/>
  <c r="X37" i="14"/>
  <c r="W37" i="14"/>
  <c r="N37" i="14"/>
  <c r="M37" i="14"/>
  <c r="L37" i="14"/>
  <c r="K37" i="14"/>
  <c r="J37" i="14"/>
  <c r="I37" i="14"/>
  <c r="H37" i="14"/>
  <c r="G37" i="14"/>
  <c r="F37" i="14"/>
  <c r="E37" i="14"/>
  <c r="AF32" i="14"/>
  <c r="AE32" i="14"/>
  <c r="AD32" i="14"/>
  <c r="AC32" i="14"/>
  <c r="AB32" i="14"/>
  <c r="AA32" i="14"/>
  <c r="Z32" i="14"/>
  <c r="Y32" i="14"/>
  <c r="X32" i="14"/>
  <c r="W32" i="14"/>
  <c r="N32" i="14"/>
  <c r="M32" i="14"/>
  <c r="L32" i="14"/>
  <c r="K32" i="14"/>
  <c r="J32" i="14"/>
  <c r="I32" i="14"/>
  <c r="H32" i="14"/>
  <c r="G32" i="14"/>
  <c r="F32" i="14"/>
  <c r="E32" i="14"/>
  <c r="AF31" i="14"/>
  <c r="AE31" i="14"/>
  <c r="AD31" i="14"/>
  <c r="AC31" i="14"/>
  <c r="AB31" i="14"/>
  <c r="AA31" i="14"/>
  <c r="Z31" i="14"/>
  <c r="Y31" i="14"/>
  <c r="X31" i="14"/>
  <c r="W31" i="14"/>
  <c r="N31" i="14"/>
  <c r="M31" i="14"/>
  <c r="L31" i="14"/>
  <c r="K31" i="14"/>
  <c r="J31" i="14"/>
  <c r="I31" i="14"/>
  <c r="H31" i="14"/>
  <c r="G31" i="14"/>
  <c r="F31" i="14"/>
  <c r="O31" i="14" s="1"/>
  <c r="E31" i="14"/>
  <c r="AF30" i="14"/>
  <c r="AE30" i="14"/>
  <c r="AD30" i="14"/>
  <c r="AC30" i="14"/>
  <c r="AB30" i="14"/>
  <c r="AA30" i="14"/>
  <c r="Z30" i="14"/>
  <c r="Y30" i="14"/>
  <c r="X30" i="14"/>
  <c r="W30" i="14"/>
  <c r="N30" i="14"/>
  <c r="M30" i="14"/>
  <c r="L30" i="14"/>
  <c r="K30" i="14"/>
  <c r="J30" i="14"/>
  <c r="I30" i="14"/>
  <c r="H30" i="14"/>
  <c r="G30" i="14"/>
  <c r="F30" i="14"/>
  <c r="E30" i="14"/>
  <c r="AH24" i="14"/>
  <c r="AI24" i="14" s="1"/>
  <c r="AG24" i="14"/>
  <c r="O24" i="14"/>
  <c r="P24" i="14" s="1"/>
  <c r="Q24" i="14" s="1"/>
  <c r="AH23" i="14"/>
  <c r="AI23" i="14" s="1"/>
  <c r="AG23" i="14"/>
  <c r="O23" i="14"/>
  <c r="P23" i="14" s="1"/>
  <c r="Q23" i="14" s="1"/>
  <c r="AH22" i="14"/>
  <c r="AI22" i="14" s="1"/>
  <c r="AG22" i="14"/>
  <c r="P22" i="14"/>
  <c r="Q22" i="14" s="1"/>
  <c r="O22" i="14"/>
  <c r="AH21" i="14"/>
  <c r="AI21" i="14" s="1"/>
  <c r="AG21" i="14"/>
  <c r="O21" i="14"/>
  <c r="P21" i="14" s="1"/>
  <c r="Q21" i="14" s="1"/>
  <c r="AI20" i="14"/>
  <c r="AH20" i="14"/>
  <c r="AG20" i="14"/>
  <c r="O20" i="14"/>
  <c r="P20" i="14" s="1"/>
  <c r="Q20" i="14" s="1"/>
  <c r="AH19" i="14"/>
  <c r="AI19" i="14" s="1"/>
  <c r="AG19" i="14"/>
  <c r="O19" i="14"/>
  <c r="P19" i="14" s="1"/>
  <c r="Q19" i="14" s="1"/>
  <c r="AH18" i="14"/>
  <c r="AI18" i="14" s="1"/>
  <c r="AG18" i="14"/>
  <c r="P18" i="14"/>
  <c r="Q18" i="14" s="1"/>
  <c r="O18" i="14"/>
  <c r="AH17" i="14"/>
  <c r="AI17" i="14" s="1"/>
  <c r="AG17" i="14"/>
  <c r="Q17" i="14"/>
  <c r="O17" i="14"/>
  <c r="P17" i="14" s="1"/>
  <c r="AH16" i="14"/>
  <c r="AI16" i="14" s="1"/>
  <c r="AG16" i="14"/>
  <c r="O16" i="14"/>
  <c r="V8" i="14"/>
  <c r="H8" i="14"/>
  <c r="AF49" i="15"/>
  <c r="AE49" i="15"/>
  <c r="AD49" i="15"/>
  <c r="AC49" i="15"/>
  <c r="AB49" i="15"/>
  <c r="AA49" i="15"/>
  <c r="Z49" i="15"/>
  <c r="Y49" i="15"/>
  <c r="X49" i="15"/>
  <c r="W49" i="15"/>
  <c r="N49" i="15"/>
  <c r="M49" i="15"/>
  <c r="L49" i="15"/>
  <c r="K49" i="15"/>
  <c r="J49" i="15"/>
  <c r="I49" i="15"/>
  <c r="H49" i="15"/>
  <c r="G49" i="15"/>
  <c r="F49" i="15"/>
  <c r="E49" i="15"/>
  <c r="AD47" i="15"/>
  <c r="N47" i="15"/>
  <c r="F47" i="15"/>
  <c r="AF46" i="15"/>
  <c r="AE46" i="15"/>
  <c r="Z46" i="15"/>
  <c r="X46" i="15"/>
  <c r="W46" i="15"/>
  <c r="J46" i="15"/>
  <c r="H46" i="15"/>
  <c r="G46" i="15"/>
  <c r="AD45" i="15"/>
  <c r="AB45" i="15"/>
  <c r="N45" i="15"/>
  <c r="L45" i="15"/>
  <c r="AF39" i="15"/>
  <c r="AE39" i="15"/>
  <c r="AD39" i="15"/>
  <c r="AC39" i="15"/>
  <c r="AB39" i="15"/>
  <c r="AA39" i="15"/>
  <c r="Z39" i="15"/>
  <c r="Y39" i="15"/>
  <c r="X39" i="15"/>
  <c r="W39" i="15"/>
  <c r="N39" i="15"/>
  <c r="M39" i="15"/>
  <c r="L39" i="15"/>
  <c r="K39" i="15"/>
  <c r="J39" i="15"/>
  <c r="I39" i="15"/>
  <c r="H39" i="15"/>
  <c r="G39" i="15"/>
  <c r="F39" i="15"/>
  <c r="E39" i="15"/>
  <c r="AF38" i="15"/>
  <c r="AF47" i="15" s="1"/>
  <c r="AE38" i="15"/>
  <c r="AE47" i="15" s="1"/>
  <c r="AD38" i="15"/>
  <c r="AD46" i="15" s="1"/>
  <c r="AC38" i="15"/>
  <c r="AC46" i="15" s="1"/>
  <c r="AB38" i="15"/>
  <c r="AB46" i="15" s="1"/>
  <c r="AA38" i="15"/>
  <c r="AA46" i="15" s="1"/>
  <c r="Z38" i="15"/>
  <c r="Z47" i="15" s="1"/>
  <c r="Y38" i="15"/>
  <c r="Y47" i="15" s="1"/>
  <c r="X38" i="15"/>
  <c r="X47" i="15" s="1"/>
  <c r="W38" i="15"/>
  <c r="W47" i="15" s="1"/>
  <c r="N38" i="15"/>
  <c r="N46" i="15" s="1"/>
  <c r="M38" i="15"/>
  <c r="M46" i="15" s="1"/>
  <c r="L38" i="15"/>
  <c r="L46" i="15" s="1"/>
  <c r="K38" i="15"/>
  <c r="K46" i="15" s="1"/>
  <c r="J38" i="15"/>
  <c r="J47" i="15" s="1"/>
  <c r="I38" i="15"/>
  <c r="I47" i="15" s="1"/>
  <c r="H38" i="15"/>
  <c r="H47" i="15" s="1"/>
  <c r="G38" i="15"/>
  <c r="G47" i="15" s="1"/>
  <c r="F38" i="15"/>
  <c r="F46" i="15" s="1"/>
  <c r="E38" i="15"/>
  <c r="E46" i="15" s="1"/>
  <c r="AF37" i="15"/>
  <c r="AE37" i="15"/>
  <c r="AD37" i="15"/>
  <c r="AC37" i="15"/>
  <c r="AB37" i="15"/>
  <c r="AA37" i="15"/>
  <c r="Z37" i="15"/>
  <c r="Y37" i="15"/>
  <c r="X37" i="15"/>
  <c r="W37" i="15"/>
  <c r="N37" i="15"/>
  <c r="M37" i="15"/>
  <c r="L37" i="15"/>
  <c r="K37" i="15"/>
  <c r="J37" i="15"/>
  <c r="I37" i="15"/>
  <c r="H37" i="15"/>
  <c r="G37" i="15"/>
  <c r="F37" i="15"/>
  <c r="E37" i="15"/>
  <c r="AF32" i="15"/>
  <c r="AE32" i="15"/>
  <c r="AD32" i="15"/>
  <c r="AC32" i="15"/>
  <c r="AB32" i="15"/>
  <c r="AA32" i="15"/>
  <c r="Z32" i="15"/>
  <c r="Y32" i="15"/>
  <c r="X32" i="15"/>
  <c r="W32" i="15"/>
  <c r="N32" i="15"/>
  <c r="M32" i="15"/>
  <c r="L32" i="15"/>
  <c r="K32" i="15"/>
  <c r="J32" i="15"/>
  <c r="I32" i="15"/>
  <c r="H32" i="15"/>
  <c r="G32" i="15"/>
  <c r="F32" i="15"/>
  <c r="E32" i="15"/>
  <c r="O32" i="15" s="1"/>
  <c r="AF31" i="15"/>
  <c r="AE31" i="15"/>
  <c r="AD31" i="15"/>
  <c r="AC31" i="15"/>
  <c r="AB31" i="15"/>
  <c r="AA31" i="15"/>
  <c r="Z31" i="15"/>
  <c r="Y31" i="15"/>
  <c r="X31" i="15"/>
  <c r="W31" i="15"/>
  <c r="N31" i="15"/>
  <c r="M31" i="15"/>
  <c r="L31" i="15"/>
  <c r="K31" i="15"/>
  <c r="J31" i="15"/>
  <c r="I31" i="15"/>
  <c r="H31" i="15"/>
  <c r="G31" i="15"/>
  <c r="F31" i="15"/>
  <c r="E31" i="15"/>
  <c r="AF30" i="15"/>
  <c r="AE30" i="15"/>
  <c r="AD30" i="15"/>
  <c r="AC30" i="15"/>
  <c r="AB30" i="15"/>
  <c r="AA30" i="15"/>
  <c r="Z30" i="15"/>
  <c r="Y30" i="15"/>
  <c r="X30" i="15"/>
  <c r="W30" i="15"/>
  <c r="N30" i="15"/>
  <c r="M30" i="15"/>
  <c r="L30" i="15"/>
  <c r="K30" i="15"/>
  <c r="J30" i="15"/>
  <c r="I30" i="15"/>
  <c r="H30" i="15"/>
  <c r="G30" i="15"/>
  <c r="F30" i="15"/>
  <c r="E30" i="15"/>
  <c r="AH24" i="15"/>
  <c r="AI24" i="15" s="1"/>
  <c r="AG24" i="15"/>
  <c r="O24" i="15"/>
  <c r="P24" i="15" s="1"/>
  <c r="Q24" i="15" s="1"/>
  <c r="AH23" i="15"/>
  <c r="AI23" i="15" s="1"/>
  <c r="AG23" i="15"/>
  <c r="O23" i="15"/>
  <c r="P23" i="15" s="1"/>
  <c r="Q23" i="15" s="1"/>
  <c r="AH22" i="15"/>
  <c r="AI22" i="15" s="1"/>
  <c r="AG22" i="15"/>
  <c r="P22" i="15"/>
  <c r="Q22" i="15" s="1"/>
  <c r="O22" i="15"/>
  <c r="AH21" i="15"/>
  <c r="AI21" i="15" s="1"/>
  <c r="AG21" i="15"/>
  <c r="P21" i="15"/>
  <c r="Q21" i="15" s="1"/>
  <c r="O21" i="15"/>
  <c r="AI20" i="15"/>
  <c r="AH20" i="15"/>
  <c r="AG20" i="15"/>
  <c r="O20" i="15"/>
  <c r="P20" i="15" s="1"/>
  <c r="Q20" i="15" s="1"/>
  <c r="AI19" i="15"/>
  <c r="AH19" i="15"/>
  <c r="AG19" i="15"/>
  <c r="P19" i="15"/>
  <c r="Q19" i="15" s="1"/>
  <c r="O19" i="15"/>
  <c r="AH18" i="15"/>
  <c r="AI18" i="15" s="1"/>
  <c r="AG18" i="15"/>
  <c r="P18" i="15"/>
  <c r="Q18" i="15" s="1"/>
  <c r="O18" i="15"/>
  <c r="AH17" i="15"/>
  <c r="AG17" i="15"/>
  <c r="P17" i="15"/>
  <c r="Q17" i="15" s="1"/>
  <c r="O17" i="15"/>
  <c r="AH16" i="15"/>
  <c r="AI16" i="15" s="1"/>
  <c r="AG16" i="15"/>
  <c r="O16" i="15"/>
  <c r="P16" i="15" s="1"/>
  <c r="V8" i="15"/>
  <c r="H8" i="15"/>
  <c r="K5" i="15"/>
  <c r="E55" i="15" s="1"/>
  <c r="E56" i="15" s="1"/>
  <c r="H19" i="2" s="1"/>
  <c r="AF49" i="16"/>
  <c r="AE49" i="16"/>
  <c r="AD49" i="16"/>
  <c r="AC49" i="16"/>
  <c r="AB49" i="16"/>
  <c r="AA49" i="16"/>
  <c r="Z49" i="16"/>
  <c r="Y49" i="16"/>
  <c r="X49" i="16"/>
  <c r="W49" i="16"/>
  <c r="N49" i="16"/>
  <c r="M49" i="16"/>
  <c r="L49" i="16"/>
  <c r="K49" i="16"/>
  <c r="J49" i="16"/>
  <c r="I49" i="16"/>
  <c r="H49" i="16"/>
  <c r="G49" i="16"/>
  <c r="F49" i="16"/>
  <c r="E49" i="16"/>
  <c r="AF47" i="16"/>
  <c r="X47" i="16"/>
  <c r="K47" i="16"/>
  <c r="I47" i="16"/>
  <c r="AE46" i="16"/>
  <c r="AC46" i="16"/>
  <c r="AB46" i="16"/>
  <c r="W46" i="16"/>
  <c r="M46" i="16"/>
  <c r="L46" i="16"/>
  <c r="G46" i="16"/>
  <c r="E46" i="16"/>
  <c r="AA45" i="16"/>
  <c r="K45" i="16"/>
  <c r="I45" i="16"/>
  <c r="H45" i="16"/>
  <c r="AF39" i="16"/>
  <c r="AE39" i="16"/>
  <c r="AD39" i="16"/>
  <c r="AC39" i="16"/>
  <c r="AB39" i="16"/>
  <c r="AA39" i="16"/>
  <c r="Z39" i="16"/>
  <c r="Y39" i="16"/>
  <c r="X39" i="16"/>
  <c r="W39" i="16"/>
  <c r="N39" i="16"/>
  <c r="M39" i="16"/>
  <c r="L39" i="16"/>
  <c r="K39" i="16"/>
  <c r="J39" i="16"/>
  <c r="I39" i="16"/>
  <c r="H39" i="16"/>
  <c r="G39" i="16"/>
  <c r="F39" i="16"/>
  <c r="E39" i="16"/>
  <c r="AF38" i="16"/>
  <c r="AF46" i="16" s="1"/>
  <c r="AE38" i="16"/>
  <c r="AE47" i="16" s="1"/>
  <c r="AD38" i="16"/>
  <c r="AD47" i="16" s="1"/>
  <c r="AC38" i="16"/>
  <c r="AC47" i="16" s="1"/>
  <c r="AB38" i="16"/>
  <c r="AB47" i="16" s="1"/>
  <c r="AA38" i="16"/>
  <c r="AA46" i="16" s="1"/>
  <c r="Z38" i="16"/>
  <c r="Z46" i="16" s="1"/>
  <c r="Y38" i="16"/>
  <c r="Y46" i="16" s="1"/>
  <c r="X38" i="16"/>
  <c r="X46" i="16" s="1"/>
  <c r="W38" i="16"/>
  <c r="W47" i="16" s="1"/>
  <c r="N38" i="16"/>
  <c r="N47" i="16" s="1"/>
  <c r="M38" i="16"/>
  <c r="M47" i="16" s="1"/>
  <c r="L38" i="16"/>
  <c r="L47" i="16" s="1"/>
  <c r="K38" i="16"/>
  <c r="K46" i="16" s="1"/>
  <c r="J38" i="16"/>
  <c r="J46" i="16" s="1"/>
  <c r="I38" i="16"/>
  <c r="I46" i="16" s="1"/>
  <c r="H38" i="16"/>
  <c r="H46" i="16" s="1"/>
  <c r="G38" i="16"/>
  <c r="G47" i="16" s="1"/>
  <c r="F38" i="16"/>
  <c r="F47" i="16" s="1"/>
  <c r="E38" i="16"/>
  <c r="E47" i="16" s="1"/>
  <c r="AF37" i="16"/>
  <c r="AE37" i="16"/>
  <c r="AD37" i="16"/>
  <c r="AC37" i="16"/>
  <c r="AB37" i="16"/>
  <c r="AA37" i="16"/>
  <c r="Z37" i="16"/>
  <c r="Y37" i="16"/>
  <c r="X37" i="16"/>
  <c r="W37" i="16"/>
  <c r="N37" i="16"/>
  <c r="M37" i="16"/>
  <c r="L37" i="16"/>
  <c r="K37" i="16"/>
  <c r="J37" i="16"/>
  <c r="I37" i="16"/>
  <c r="H37" i="16"/>
  <c r="G37" i="16"/>
  <c r="F37" i="16"/>
  <c r="E37" i="16"/>
  <c r="AF32" i="16"/>
  <c r="AE32" i="16"/>
  <c r="AD32" i="16"/>
  <c r="AC32" i="16"/>
  <c r="AB32" i="16"/>
  <c r="AA32" i="16"/>
  <c r="Z32" i="16"/>
  <c r="Y32" i="16"/>
  <c r="AG32" i="16" s="1"/>
  <c r="X32" i="16"/>
  <c r="W32" i="16"/>
  <c r="N32" i="16"/>
  <c r="M32" i="16"/>
  <c r="L32" i="16"/>
  <c r="K32" i="16"/>
  <c r="J32" i="16"/>
  <c r="I32" i="16"/>
  <c r="H32" i="16"/>
  <c r="G32" i="16"/>
  <c r="F32" i="16"/>
  <c r="E32" i="16"/>
  <c r="AF31" i="16"/>
  <c r="AE31" i="16"/>
  <c r="AD31" i="16"/>
  <c r="AC31" i="16"/>
  <c r="AB31" i="16"/>
  <c r="AA31" i="16"/>
  <c r="Z31" i="16"/>
  <c r="Y31" i="16"/>
  <c r="X31" i="16"/>
  <c r="W31" i="16"/>
  <c r="N31" i="16"/>
  <c r="M31" i="16"/>
  <c r="L31" i="16"/>
  <c r="K31" i="16"/>
  <c r="J31" i="16"/>
  <c r="I31" i="16"/>
  <c r="H31" i="16"/>
  <c r="G31" i="16"/>
  <c r="F31" i="16"/>
  <c r="E31" i="16"/>
  <c r="O31" i="16" s="1"/>
  <c r="AF30" i="16"/>
  <c r="AE30" i="16"/>
  <c r="AD30" i="16"/>
  <c r="AC30" i="16"/>
  <c r="AB30" i="16"/>
  <c r="AA30" i="16"/>
  <c r="Z30" i="16"/>
  <c r="Y30" i="16"/>
  <c r="X30" i="16"/>
  <c r="W30" i="16"/>
  <c r="N30" i="16"/>
  <c r="M30" i="16"/>
  <c r="L30" i="16"/>
  <c r="K30" i="16"/>
  <c r="J30" i="16"/>
  <c r="I30" i="16"/>
  <c r="H30" i="16"/>
  <c r="G30" i="16"/>
  <c r="F30" i="16"/>
  <c r="E30" i="16"/>
  <c r="AH24" i="16"/>
  <c r="AI24" i="16" s="1"/>
  <c r="AG24" i="16"/>
  <c r="O24" i="16"/>
  <c r="P24" i="16" s="1"/>
  <c r="Q24" i="16" s="1"/>
  <c r="AH23" i="16"/>
  <c r="AI23" i="16" s="1"/>
  <c r="AG23" i="16"/>
  <c r="O23" i="16"/>
  <c r="P23" i="16" s="1"/>
  <c r="Q23" i="16" s="1"/>
  <c r="AH22" i="16"/>
  <c r="AI22" i="16" s="1"/>
  <c r="AG22" i="16"/>
  <c r="O22" i="16"/>
  <c r="P22" i="16" s="1"/>
  <c r="Q22" i="16" s="1"/>
  <c r="AH21" i="16"/>
  <c r="AI21" i="16" s="1"/>
  <c r="AG21" i="16"/>
  <c r="P21" i="16"/>
  <c r="Q21" i="16" s="1"/>
  <c r="O21" i="16"/>
  <c r="AH20" i="16"/>
  <c r="AI20" i="16" s="1"/>
  <c r="AG20" i="16"/>
  <c r="Q20" i="16"/>
  <c r="O20" i="16"/>
  <c r="P20" i="16" s="1"/>
  <c r="AI19" i="16"/>
  <c r="AH19" i="16"/>
  <c r="AG19" i="16"/>
  <c r="O19" i="16"/>
  <c r="P19" i="16" s="1"/>
  <c r="Q19" i="16" s="1"/>
  <c r="AH18" i="16"/>
  <c r="AI18" i="16" s="1"/>
  <c r="AG18" i="16"/>
  <c r="O18" i="16"/>
  <c r="P18" i="16" s="1"/>
  <c r="Q18" i="16" s="1"/>
  <c r="AH17" i="16"/>
  <c r="AI17" i="16" s="1"/>
  <c r="AG17" i="16"/>
  <c r="Q17" i="16"/>
  <c r="P17" i="16"/>
  <c r="O17" i="16"/>
  <c r="AH16" i="16"/>
  <c r="AG16" i="16"/>
  <c r="O16" i="16"/>
  <c r="V8" i="16"/>
  <c r="H8" i="16"/>
  <c r="K5" i="16"/>
  <c r="E55" i="16" s="1"/>
  <c r="E56" i="16" s="1"/>
  <c r="H20" i="2" s="1"/>
  <c r="AF49" i="17"/>
  <c r="AE49" i="17"/>
  <c r="AD49" i="17"/>
  <c r="AC49" i="17"/>
  <c r="AB49" i="17"/>
  <c r="AA49" i="17"/>
  <c r="Z49" i="17"/>
  <c r="Y49" i="17"/>
  <c r="X49" i="17"/>
  <c r="W49" i="17"/>
  <c r="N49" i="17"/>
  <c r="M49" i="17"/>
  <c r="L49" i="17"/>
  <c r="K49" i="17"/>
  <c r="J49" i="17"/>
  <c r="I49" i="17"/>
  <c r="H49" i="17"/>
  <c r="G49" i="17"/>
  <c r="F49" i="17"/>
  <c r="E49" i="17"/>
  <c r="AF47" i="17"/>
  <c r="AD47" i="17"/>
  <c r="AC47" i="17"/>
  <c r="M47" i="17"/>
  <c r="E47" i="17"/>
  <c r="AB46" i="17"/>
  <c r="Y46" i="17"/>
  <c r="L46" i="17"/>
  <c r="I46" i="17"/>
  <c r="AD45" i="17"/>
  <c r="AC45" i="17"/>
  <c r="X45" i="17"/>
  <c r="H45" i="17"/>
  <c r="AF39" i="17"/>
  <c r="AE39" i="17"/>
  <c r="AD39" i="17"/>
  <c r="AC39" i="17"/>
  <c r="AB39" i="17"/>
  <c r="AA39" i="17"/>
  <c r="Z39" i="17"/>
  <c r="Y39" i="17"/>
  <c r="X39" i="17"/>
  <c r="W39" i="17"/>
  <c r="N39" i="17"/>
  <c r="M39" i="17"/>
  <c r="L39" i="17"/>
  <c r="K39" i="17"/>
  <c r="J39" i="17"/>
  <c r="I39" i="17"/>
  <c r="H39" i="17"/>
  <c r="G39" i="17"/>
  <c r="F39" i="17"/>
  <c r="E39" i="17"/>
  <c r="AF38" i="17"/>
  <c r="AF46" i="17" s="1"/>
  <c r="AE38" i="17"/>
  <c r="AE46" i="17" s="1"/>
  <c r="AD38" i="17"/>
  <c r="AD46" i="17" s="1"/>
  <c r="AC38" i="17"/>
  <c r="AC46" i="17" s="1"/>
  <c r="AB38" i="17"/>
  <c r="AB47" i="17" s="1"/>
  <c r="AA38" i="17"/>
  <c r="AA47" i="17" s="1"/>
  <c r="Z38" i="17"/>
  <c r="Y38" i="17"/>
  <c r="Y47" i="17" s="1"/>
  <c r="X38" i="17"/>
  <c r="X46" i="17" s="1"/>
  <c r="W38" i="17"/>
  <c r="W46" i="17" s="1"/>
  <c r="N38" i="17"/>
  <c r="N46" i="17" s="1"/>
  <c r="M38" i="17"/>
  <c r="M46" i="17" s="1"/>
  <c r="L38" i="17"/>
  <c r="L47" i="17" s="1"/>
  <c r="K38" i="17"/>
  <c r="K47" i="17" s="1"/>
  <c r="J38" i="17"/>
  <c r="I38" i="17"/>
  <c r="I47" i="17" s="1"/>
  <c r="H38" i="17"/>
  <c r="H46" i="17" s="1"/>
  <c r="G38" i="17"/>
  <c r="G46" i="17" s="1"/>
  <c r="F38" i="17"/>
  <c r="F46" i="17" s="1"/>
  <c r="E38" i="17"/>
  <c r="E46" i="17" s="1"/>
  <c r="AF37" i="17"/>
  <c r="AE37" i="17"/>
  <c r="AD37" i="17"/>
  <c r="AC37" i="17"/>
  <c r="AB37" i="17"/>
  <c r="AA37" i="17"/>
  <c r="Z37" i="17"/>
  <c r="Y37" i="17"/>
  <c r="X37" i="17"/>
  <c r="W37" i="17"/>
  <c r="N37" i="17"/>
  <c r="M37" i="17"/>
  <c r="L37" i="17"/>
  <c r="K37" i="17"/>
  <c r="J37" i="17"/>
  <c r="I37" i="17"/>
  <c r="H37" i="17"/>
  <c r="G37" i="17"/>
  <c r="F37" i="17"/>
  <c r="E37" i="17"/>
  <c r="AF32" i="17"/>
  <c r="AE32" i="17"/>
  <c r="AD32" i="17"/>
  <c r="AC32" i="17"/>
  <c r="AB32" i="17"/>
  <c r="AA32" i="17"/>
  <c r="Z32" i="17"/>
  <c r="Y32" i="17"/>
  <c r="X32" i="17"/>
  <c r="W32" i="17"/>
  <c r="AG32" i="17" s="1"/>
  <c r="N32" i="17"/>
  <c r="M32" i="17"/>
  <c r="L32" i="17"/>
  <c r="K32" i="17"/>
  <c r="J32" i="17"/>
  <c r="I32" i="17"/>
  <c r="H32" i="17"/>
  <c r="G32" i="17"/>
  <c r="O32" i="17" s="1"/>
  <c r="F32" i="17"/>
  <c r="E32" i="17"/>
  <c r="AF31" i="17"/>
  <c r="AE31" i="17"/>
  <c r="AD31" i="17"/>
  <c r="AC31" i="17"/>
  <c r="AB31" i="17"/>
  <c r="AA31" i="17"/>
  <c r="Z31" i="17"/>
  <c r="Y31" i="17"/>
  <c r="X31" i="17"/>
  <c r="W31" i="17"/>
  <c r="N31" i="17"/>
  <c r="M31" i="17"/>
  <c r="L31" i="17"/>
  <c r="K31" i="17"/>
  <c r="J31" i="17"/>
  <c r="I31" i="17"/>
  <c r="H31" i="17"/>
  <c r="G31" i="17"/>
  <c r="F31" i="17"/>
  <c r="E31" i="17"/>
  <c r="O31" i="17" s="1"/>
  <c r="AF30" i="17"/>
  <c r="AE30" i="17"/>
  <c r="AD30" i="17"/>
  <c r="AC30" i="17"/>
  <c r="AB30" i="17"/>
  <c r="AA30" i="17"/>
  <c r="Z30" i="17"/>
  <c r="Y30" i="17"/>
  <c r="X30" i="17"/>
  <c r="W30" i="17"/>
  <c r="N30" i="17"/>
  <c r="M30" i="17"/>
  <c r="L30" i="17"/>
  <c r="K30" i="17"/>
  <c r="J30" i="17"/>
  <c r="I30" i="17"/>
  <c r="H30" i="17"/>
  <c r="G30" i="17"/>
  <c r="F30" i="17"/>
  <c r="E30" i="17"/>
  <c r="AH24" i="17"/>
  <c r="AI24" i="17" s="1"/>
  <c r="AG24" i="17"/>
  <c r="P24" i="17"/>
  <c r="Q24" i="17" s="1"/>
  <c r="O24" i="17"/>
  <c r="AH23" i="17"/>
  <c r="AI23" i="17" s="1"/>
  <c r="AG23" i="17"/>
  <c r="P23" i="17"/>
  <c r="Q23" i="17" s="1"/>
  <c r="O23" i="17"/>
  <c r="AH22" i="17"/>
  <c r="AI22" i="17" s="1"/>
  <c r="AG22" i="17"/>
  <c r="O22" i="17"/>
  <c r="P22" i="17" s="1"/>
  <c r="Q22" i="17" s="1"/>
  <c r="AH21" i="17"/>
  <c r="AI21" i="17" s="1"/>
  <c r="AG21" i="17"/>
  <c r="P21" i="17"/>
  <c r="Q21" i="17" s="1"/>
  <c r="O21" i="17"/>
  <c r="AI20" i="17"/>
  <c r="AH20" i="17"/>
  <c r="AG20" i="17"/>
  <c r="P20" i="17"/>
  <c r="Q20" i="17" s="1"/>
  <c r="O20" i="17"/>
  <c r="AI19" i="17"/>
  <c r="AH19" i="17"/>
  <c r="AG19" i="17"/>
  <c r="Q19" i="17"/>
  <c r="P19" i="17"/>
  <c r="O19" i="17"/>
  <c r="AI18" i="17"/>
  <c r="AH18" i="17"/>
  <c r="AG18" i="17"/>
  <c r="O18" i="17"/>
  <c r="P18" i="17" s="1"/>
  <c r="Q18" i="17" s="1"/>
  <c r="AI17" i="17"/>
  <c r="AH17" i="17"/>
  <c r="AG17" i="17"/>
  <c r="P17" i="17"/>
  <c r="Q17" i="17" s="1"/>
  <c r="O17" i="17"/>
  <c r="AH16" i="17"/>
  <c r="AI16" i="17" s="1"/>
  <c r="AG16" i="17"/>
  <c r="P16" i="17"/>
  <c r="Q16" i="17" s="1"/>
  <c r="O16" i="17"/>
  <c r="V8" i="17"/>
  <c r="H8" i="17"/>
  <c r="AF49" i="18"/>
  <c r="AE49" i="18"/>
  <c r="AD49" i="18"/>
  <c r="AC49" i="18"/>
  <c r="AB49" i="18"/>
  <c r="AA49" i="18"/>
  <c r="Z49" i="18"/>
  <c r="Y49" i="18"/>
  <c r="X49" i="18"/>
  <c r="W49" i="18"/>
  <c r="N49" i="18"/>
  <c r="M49" i="18"/>
  <c r="L49" i="18"/>
  <c r="K49" i="18"/>
  <c r="J49" i="18"/>
  <c r="I49" i="18"/>
  <c r="H49" i="18"/>
  <c r="G49" i="18"/>
  <c r="F49" i="18"/>
  <c r="E49" i="18"/>
  <c r="AE47" i="18"/>
  <c r="AD47" i="18"/>
  <c r="AA47" i="18"/>
  <c r="Z47" i="18"/>
  <c r="M47" i="18"/>
  <c r="AE46" i="18"/>
  <c r="AD46" i="18"/>
  <c r="AB46" i="18"/>
  <c r="Y46" i="18"/>
  <c r="W46" i="18"/>
  <c r="N46" i="18"/>
  <c r="L46" i="18"/>
  <c r="I46" i="18"/>
  <c r="G46" i="18"/>
  <c r="F46" i="18"/>
  <c r="AC45" i="18"/>
  <c r="M45" i="18"/>
  <c r="H45" i="18"/>
  <c r="AF39" i="18"/>
  <c r="AE39" i="18"/>
  <c r="AD39" i="18"/>
  <c r="AC39" i="18"/>
  <c r="AB39" i="18"/>
  <c r="AA39" i="18"/>
  <c r="Z39" i="18"/>
  <c r="Y39" i="18"/>
  <c r="X39" i="18"/>
  <c r="W39" i="18"/>
  <c r="N39" i="18"/>
  <c r="M39" i="18"/>
  <c r="L39" i="18"/>
  <c r="K39" i="18"/>
  <c r="J39" i="18"/>
  <c r="I39" i="18"/>
  <c r="H39" i="18"/>
  <c r="G39" i="18"/>
  <c r="F39" i="18"/>
  <c r="E39" i="18"/>
  <c r="AF38" i="18"/>
  <c r="AE38" i="18"/>
  <c r="AE45" i="18" s="1"/>
  <c r="AD38" i="18"/>
  <c r="AD45" i="18" s="1"/>
  <c r="AC38" i="18"/>
  <c r="AB38" i="18"/>
  <c r="AA38" i="18"/>
  <c r="AA45" i="18" s="1"/>
  <c r="Z38" i="18"/>
  <c r="Z45" i="18" s="1"/>
  <c r="Y38" i="18"/>
  <c r="Y47" i="18" s="1"/>
  <c r="X38" i="18"/>
  <c r="W38" i="18"/>
  <c r="W47" i="18" s="1"/>
  <c r="N38" i="18"/>
  <c r="N47" i="18" s="1"/>
  <c r="M38" i="18"/>
  <c r="M46" i="18" s="1"/>
  <c r="L38" i="18"/>
  <c r="L47" i="18" s="1"/>
  <c r="K38" i="18"/>
  <c r="K47" i="18" s="1"/>
  <c r="J38" i="18"/>
  <c r="J47" i="18" s="1"/>
  <c r="I38" i="18"/>
  <c r="I47" i="18" s="1"/>
  <c r="H38" i="18"/>
  <c r="H46" i="18" s="1"/>
  <c r="G38" i="18"/>
  <c r="G47" i="18" s="1"/>
  <c r="F38" i="18"/>
  <c r="F47" i="18" s="1"/>
  <c r="E38" i="18"/>
  <c r="E46" i="18" s="1"/>
  <c r="AF37" i="18"/>
  <c r="AE37" i="18"/>
  <c r="AD37" i="18"/>
  <c r="AC37" i="18"/>
  <c r="AB37" i="18"/>
  <c r="AA37" i="18"/>
  <c r="Z37" i="18"/>
  <c r="Y37" i="18"/>
  <c r="X37" i="18"/>
  <c r="W37" i="18"/>
  <c r="N37" i="18"/>
  <c r="M37" i="18"/>
  <c r="L37" i="18"/>
  <c r="K37" i="18"/>
  <c r="J37" i="18"/>
  <c r="I37" i="18"/>
  <c r="H37" i="18"/>
  <c r="G37" i="18"/>
  <c r="F37" i="18"/>
  <c r="E37" i="18"/>
  <c r="AF32" i="18"/>
  <c r="AE32" i="18"/>
  <c r="AD32" i="18"/>
  <c r="AC32" i="18"/>
  <c r="AB32" i="18"/>
  <c r="AA32" i="18"/>
  <c r="Z32" i="18"/>
  <c r="Y32" i="18"/>
  <c r="AG32" i="18" s="1"/>
  <c r="X32" i="18"/>
  <c r="W32" i="18"/>
  <c r="N32" i="18"/>
  <c r="M32" i="18"/>
  <c r="L32" i="18"/>
  <c r="K32" i="18"/>
  <c r="J32" i="18"/>
  <c r="I32" i="18"/>
  <c r="H32" i="18"/>
  <c r="G32" i="18"/>
  <c r="F32" i="18"/>
  <c r="E32" i="18"/>
  <c r="AF31" i="18"/>
  <c r="AE31" i="18"/>
  <c r="AD31" i="18"/>
  <c r="AC31" i="18"/>
  <c r="AB31" i="18"/>
  <c r="AA31" i="18"/>
  <c r="Z31" i="18"/>
  <c r="Y31" i="18"/>
  <c r="X31" i="18"/>
  <c r="W31" i="18"/>
  <c r="AG31" i="18" s="1"/>
  <c r="N31" i="18"/>
  <c r="M31" i="18"/>
  <c r="L31" i="18"/>
  <c r="K31" i="18"/>
  <c r="J31" i="18"/>
  <c r="I31" i="18"/>
  <c r="H31" i="18"/>
  <c r="G31" i="18"/>
  <c r="F31" i="18"/>
  <c r="E31" i="18"/>
  <c r="AF30" i="18"/>
  <c r="AE30" i="18"/>
  <c r="AD30" i="18"/>
  <c r="AC30" i="18"/>
  <c r="AB30" i="18"/>
  <c r="AA30" i="18"/>
  <c r="Z30" i="18"/>
  <c r="Y30" i="18"/>
  <c r="X30" i="18"/>
  <c r="W30" i="18"/>
  <c r="N30" i="18"/>
  <c r="M30" i="18"/>
  <c r="L30" i="18"/>
  <c r="K30" i="18"/>
  <c r="J30" i="18"/>
  <c r="I30" i="18"/>
  <c r="H30" i="18"/>
  <c r="G30" i="18"/>
  <c r="F30" i="18"/>
  <c r="E30" i="18"/>
  <c r="AH24" i="18"/>
  <c r="AI24" i="18" s="1"/>
  <c r="AG24" i="18"/>
  <c r="O24" i="18"/>
  <c r="P24" i="18" s="1"/>
  <c r="Q24" i="18" s="1"/>
  <c r="AH23" i="18"/>
  <c r="AI23" i="18" s="1"/>
  <c r="AG23" i="18"/>
  <c r="O23" i="18"/>
  <c r="P23" i="18" s="1"/>
  <c r="Q23" i="18" s="1"/>
  <c r="AH22" i="18"/>
  <c r="AI22" i="18" s="1"/>
  <c r="AG22" i="18"/>
  <c r="O22" i="18"/>
  <c r="P22" i="18" s="1"/>
  <c r="Q22" i="18" s="1"/>
  <c r="AH21" i="18"/>
  <c r="AI21" i="18" s="1"/>
  <c r="AG21" i="18"/>
  <c r="P21" i="18"/>
  <c r="Q21" i="18" s="1"/>
  <c r="O21" i="18"/>
  <c r="AH20" i="18"/>
  <c r="AI20" i="18" s="1"/>
  <c r="AG20" i="18"/>
  <c r="Q20" i="18"/>
  <c r="O20" i="18"/>
  <c r="P20" i="18" s="1"/>
  <c r="AI19" i="18"/>
  <c r="AH19" i="18"/>
  <c r="AG19" i="18"/>
  <c r="Q19" i="18"/>
  <c r="O19" i="18"/>
  <c r="P19" i="18" s="1"/>
  <c r="AH18" i="18"/>
  <c r="AI18" i="18" s="1"/>
  <c r="AG18" i="18"/>
  <c r="O18" i="18"/>
  <c r="P18" i="18" s="1"/>
  <c r="Q18" i="18" s="1"/>
  <c r="AH17" i="18"/>
  <c r="AI17" i="18" s="1"/>
  <c r="AG17" i="18"/>
  <c r="P17" i="18"/>
  <c r="Q17" i="18" s="1"/>
  <c r="O17" i="18"/>
  <c r="AH16" i="18"/>
  <c r="AG16" i="18"/>
  <c r="O16" i="18"/>
  <c r="V8" i="18"/>
  <c r="H8" i="18"/>
  <c r="K5" i="18"/>
  <c r="E55" i="18" s="1"/>
  <c r="E56" i="18" s="1"/>
  <c r="H22" i="2" s="1"/>
  <c r="AF49" i="19"/>
  <c r="AE49" i="19"/>
  <c r="AD49" i="19"/>
  <c r="AC49" i="19"/>
  <c r="AB49" i="19"/>
  <c r="AA49" i="19"/>
  <c r="Z49" i="19"/>
  <c r="Y49" i="19"/>
  <c r="X49" i="19"/>
  <c r="W49" i="19"/>
  <c r="N49" i="19"/>
  <c r="M49" i="19"/>
  <c r="L49" i="19"/>
  <c r="K49" i="19"/>
  <c r="J49" i="19"/>
  <c r="I49" i="19"/>
  <c r="H49" i="19"/>
  <c r="G49" i="19"/>
  <c r="F49" i="19"/>
  <c r="E49" i="19"/>
  <c r="AC47" i="19"/>
  <c r="X47" i="19"/>
  <c r="H47" i="19"/>
  <c r="AD46" i="19"/>
  <c r="AB46" i="19"/>
  <c r="AA46" i="19"/>
  <c r="Y46" i="19"/>
  <c r="N46" i="19"/>
  <c r="L46" i="19"/>
  <c r="K46" i="19"/>
  <c r="I46" i="19"/>
  <c r="F46" i="19"/>
  <c r="AF45" i="19"/>
  <c r="AC45" i="19"/>
  <c r="Z45" i="19"/>
  <c r="AF39" i="19"/>
  <c r="AE39" i="19"/>
  <c r="AD39" i="19"/>
  <c r="AC39" i="19"/>
  <c r="AB39" i="19"/>
  <c r="AA39" i="19"/>
  <c r="Z39" i="19"/>
  <c r="Y39" i="19"/>
  <c r="X39" i="19"/>
  <c r="W39" i="19"/>
  <c r="N39" i="19"/>
  <c r="M39" i="19"/>
  <c r="L39" i="19"/>
  <c r="K39" i="19"/>
  <c r="J39" i="19"/>
  <c r="I39" i="19"/>
  <c r="H39" i="19"/>
  <c r="G39" i="19"/>
  <c r="F39" i="19"/>
  <c r="E39" i="19"/>
  <c r="AF38" i="19"/>
  <c r="AF46" i="19" s="1"/>
  <c r="AE38" i="19"/>
  <c r="AE47" i="19" s="1"/>
  <c r="AD38" i="19"/>
  <c r="AD47" i="19" s="1"/>
  <c r="AC38" i="19"/>
  <c r="AC46" i="19" s="1"/>
  <c r="AB38" i="19"/>
  <c r="AB47" i="19" s="1"/>
  <c r="AA38" i="19"/>
  <c r="AA47" i="19" s="1"/>
  <c r="Z38" i="19"/>
  <c r="Z46" i="19" s="1"/>
  <c r="Y38" i="19"/>
  <c r="Y47" i="19" s="1"/>
  <c r="X38" i="19"/>
  <c r="X46" i="19" s="1"/>
  <c r="W38" i="19"/>
  <c r="W47" i="19" s="1"/>
  <c r="N38" i="19"/>
  <c r="N47" i="19" s="1"/>
  <c r="M38" i="19"/>
  <c r="M46" i="19" s="1"/>
  <c r="L38" i="19"/>
  <c r="L47" i="19" s="1"/>
  <c r="K38" i="19"/>
  <c r="K47" i="19" s="1"/>
  <c r="J38" i="19"/>
  <c r="I38" i="19"/>
  <c r="I47" i="19" s="1"/>
  <c r="H38" i="19"/>
  <c r="H46" i="19" s="1"/>
  <c r="G38" i="19"/>
  <c r="G47" i="19" s="1"/>
  <c r="F38" i="19"/>
  <c r="F47" i="19" s="1"/>
  <c r="E38" i="19"/>
  <c r="E46" i="19" s="1"/>
  <c r="AF37" i="19"/>
  <c r="AE37" i="19"/>
  <c r="AD37" i="19"/>
  <c r="AC37" i="19"/>
  <c r="AB37" i="19"/>
  <c r="AA37" i="19"/>
  <c r="Z37" i="19"/>
  <c r="Y37" i="19"/>
  <c r="X37" i="19"/>
  <c r="W37" i="19"/>
  <c r="N37" i="19"/>
  <c r="M37" i="19"/>
  <c r="L37" i="19"/>
  <c r="K37" i="19"/>
  <c r="J37" i="19"/>
  <c r="I37" i="19"/>
  <c r="H37" i="19"/>
  <c r="G37" i="19"/>
  <c r="F37" i="19"/>
  <c r="E37" i="19"/>
  <c r="AF32" i="19"/>
  <c r="AE32" i="19"/>
  <c r="AD32" i="19"/>
  <c r="AC32" i="19"/>
  <c r="AB32" i="19"/>
  <c r="AA32" i="19"/>
  <c r="Z32" i="19"/>
  <c r="Y32" i="19"/>
  <c r="AG32" i="19" s="1"/>
  <c r="X32" i="19"/>
  <c r="W32" i="19"/>
  <c r="N32" i="19"/>
  <c r="M32" i="19"/>
  <c r="L32" i="19"/>
  <c r="K32" i="19"/>
  <c r="J32" i="19"/>
  <c r="I32" i="19"/>
  <c r="H32" i="19"/>
  <c r="G32" i="19"/>
  <c r="O32" i="19" s="1"/>
  <c r="F32" i="19"/>
  <c r="E32" i="19"/>
  <c r="AF31" i="19"/>
  <c r="AE31" i="19"/>
  <c r="AD31" i="19"/>
  <c r="AC31" i="19"/>
  <c r="AB31" i="19"/>
  <c r="AA31" i="19"/>
  <c r="Z31" i="19"/>
  <c r="Y31" i="19"/>
  <c r="AG31" i="19" s="1"/>
  <c r="X31" i="19"/>
  <c r="W31" i="19"/>
  <c r="N31" i="19"/>
  <c r="M31" i="19"/>
  <c r="L31" i="19"/>
  <c r="K31" i="19"/>
  <c r="J31" i="19"/>
  <c r="I31" i="19"/>
  <c r="H31" i="19"/>
  <c r="G31" i="19"/>
  <c r="F31" i="19"/>
  <c r="E31" i="19"/>
  <c r="O31" i="19" s="1"/>
  <c r="AF30" i="19"/>
  <c r="AE30" i="19"/>
  <c r="AD30" i="19"/>
  <c r="AC30" i="19"/>
  <c r="AB30" i="19"/>
  <c r="AA30" i="19"/>
  <c r="Z30" i="19"/>
  <c r="Y30" i="19"/>
  <c r="X30" i="19"/>
  <c r="W30" i="19"/>
  <c r="N30" i="19"/>
  <c r="M30" i="19"/>
  <c r="L30" i="19"/>
  <c r="K30" i="19"/>
  <c r="J30" i="19"/>
  <c r="I30" i="19"/>
  <c r="H30" i="19"/>
  <c r="G30" i="19"/>
  <c r="F30" i="19"/>
  <c r="E30" i="19"/>
  <c r="AH24" i="19"/>
  <c r="AI24" i="19" s="1"/>
  <c r="AG24" i="19"/>
  <c r="P24" i="19"/>
  <c r="Q24" i="19" s="1"/>
  <c r="O24" i="19"/>
  <c r="AI23" i="19"/>
  <c r="AH23" i="19"/>
  <c r="AG23" i="19"/>
  <c r="O23" i="19"/>
  <c r="P23" i="19" s="1"/>
  <c r="Q23" i="19" s="1"/>
  <c r="AH22" i="19"/>
  <c r="AI22" i="19" s="1"/>
  <c r="AG22" i="19"/>
  <c r="O22" i="19"/>
  <c r="P22" i="19" s="1"/>
  <c r="Q22" i="19" s="1"/>
  <c r="AH21" i="19"/>
  <c r="AI21" i="19" s="1"/>
  <c r="AG21" i="19"/>
  <c r="P21" i="19"/>
  <c r="Q21" i="19" s="1"/>
  <c r="O21" i="19"/>
  <c r="AH20" i="19"/>
  <c r="AI20" i="19" s="1"/>
  <c r="AG20" i="19"/>
  <c r="P20" i="19"/>
  <c r="Q20" i="19" s="1"/>
  <c r="O20" i="19"/>
  <c r="AI19" i="19"/>
  <c r="AH19" i="19"/>
  <c r="AG19" i="19"/>
  <c r="O19" i="19"/>
  <c r="P19" i="19" s="1"/>
  <c r="Q19" i="19" s="1"/>
  <c r="AI18" i="19"/>
  <c r="AH18" i="19"/>
  <c r="AG18" i="19"/>
  <c r="P18" i="19"/>
  <c r="Q18" i="19" s="1"/>
  <c r="O18" i="19"/>
  <c r="AH17" i="19"/>
  <c r="AI17" i="19" s="1"/>
  <c r="AG17" i="19"/>
  <c r="P17" i="19"/>
  <c r="O17" i="19"/>
  <c r="AH16" i="19"/>
  <c r="AG16" i="19"/>
  <c r="P16" i="19"/>
  <c r="Q16" i="19" s="1"/>
  <c r="O16" i="19"/>
  <c r="V8" i="19"/>
  <c r="H8" i="19"/>
  <c r="K5" i="19" s="1"/>
  <c r="E55" i="19" s="1"/>
  <c r="E56" i="19" s="1"/>
  <c r="H23" i="2" s="1"/>
  <c r="AF49" i="20"/>
  <c r="AE49" i="20"/>
  <c r="AD49" i="20"/>
  <c r="AC49" i="20"/>
  <c r="AB49" i="20"/>
  <c r="AA49" i="20"/>
  <c r="Z49" i="20"/>
  <c r="Y49" i="20"/>
  <c r="X49" i="20"/>
  <c r="W49" i="20"/>
  <c r="N49" i="20"/>
  <c r="M49" i="20"/>
  <c r="L49" i="20"/>
  <c r="K49" i="20"/>
  <c r="J49" i="20"/>
  <c r="I49" i="20"/>
  <c r="H49" i="20"/>
  <c r="G49" i="20"/>
  <c r="F49" i="20"/>
  <c r="E49" i="20"/>
  <c r="AE47" i="20"/>
  <c r="AC47" i="20"/>
  <c r="AA47" i="20"/>
  <c r="W47" i="20"/>
  <c r="G47" i="20"/>
  <c r="E47" i="20"/>
  <c r="AD46" i="20"/>
  <c r="AA46" i="20"/>
  <c r="Y46" i="20"/>
  <c r="N46" i="20"/>
  <c r="K46" i="20"/>
  <c r="I46" i="20"/>
  <c r="F46" i="20"/>
  <c r="AE45" i="20"/>
  <c r="W45" i="20"/>
  <c r="M45" i="20"/>
  <c r="G45" i="20"/>
  <c r="AF39" i="20"/>
  <c r="AE39" i="20"/>
  <c r="AD39" i="20"/>
  <c r="AC39" i="20"/>
  <c r="AB39" i="20"/>
  <c r="AA39" i="20"/>
  <c r="Z39" i="20"/>
  <c r="Y39" i="20"/>
  <c r="X39" i="20"/>
  <c r="W39" i="20"/>
  <c r="N39" i="20"/>
  <c r="M39" i="20"/>
  <c r="L39" i="20"/>
  <c r="K39" i="20"/>
  <c r="K45" i="20" s="1"/>
  <c r="J39" i="20"/>
  <c r="I39" i="20"/>
  <c r="H39" i="20"/>
  <c r="G39" i="20"/>
  <c r="F39" i="20"/>
  <c r="E39" i="20"/>
  <c r="AF38" i="20"/>
  <c r="AF46" i="20" s="1"/>
  <c r="AE38" i="20"/>
  <c r="AE46" i="20" s="1"/>
  <c r="AD38" i="20"/>
  <c r="AD47" i="20" s="1"/>
  <c r="AC38" i="20"/>
  <c r="AC46" i="20" s="1"/>
  <c r="AB38" i="20"/>
  <c r="AB47" i="20" s="1"/>
  <c r="AA38" i="20"/>
  <c r="Z38" i="20"/>
  <c r="Z47" i="20" s="1"/>
  <c r="Y38" i="20"/>
  <c r="Y47" i="20" s="1"/>
  <c r="X38" i="20"/>
  <c r="X46" i="20" s="1"/>
  <c r="W38" i="20"/>
  <c r="W46" i="20" s="1"/>
  <c r="N38" i="20"/>
  <c r="N47" i="20" s="1"/>
  <c r="M38" i="20"/>
  <c r="M46" i="20" s="1"/>
  <c r="L38" i="20"/>
  <c r="L47" i="20" s="1"/>
  <c r="K38" i="20"/>
  <c r="K47" i="20" s="1"/>
  <c r="J38" i="20"/>
  <c r="J45" i="20" s="1"/>
  <c r="I38" i="20"/>
  <c r="I47" i="20" s="1"/>
  <c r="H38" i="20"/>
  <c r="H46" i="20" s="1"/>
  <c r="G38" i="20"/>
  <c r="G46" i="20" s="1"/>
  <c r="F38" i="20"/>
  <c r="F47" i="20" s="1"/>
  <c r="E38" i="20"/>
  <c r="E46" i="20" s="1"/>
  <c r="AF37" i="20"/>
  <c r="AE37" i="20"/>
  <c r="AD37" i="20"/>
  <c r="AC37" i="20"/>
  <c r="AB37" i="20"/>
  <c r="AA37" i="20"/>
  <c r="Z37" i="20"/>
  <c r="Y37" i="20"/>
  <c r="X37" i="20"/>
  <c r="W37" i="20"/>
  <c r="N37" i="20"/>
  <c r="M37" i="20"/>
  <c r="L37" i="20"/>
  <c r="K37" i="20"/>
  <c r="J37" i="20"/>
  <c r="I37" i="20"/>
  <c r="H37" i="20"/>
  <c r="G37" i="20"/>
  <c r="F37" i="20"/>
  <c r="E37" i="20"/>
  <c r="AF32" i="20"/>
  <c r="AE32" i="20"/>
  <c r="AD32" i="20"/>
  <c r="AC32" i="20"/>
  <c r="AB32" i="20"/>
  <c r="AA32" i="20"/>
  <c r="Z32" i="20"/>
  <c r="Y32" i="20"/>
  <c r="X32" i="20"/>
  <c r="W32" i="20"/>
  <c r="N32" i="20"/>
  <c r="M32" i="20"/>
  <c r="L32" i="20"/>
  <c r="K32" i="20"/>
  <c r="J32" i="20"/>
  <c r="I32" i="20"/>
  <c r="H32" i="20"/>
  <c r="G32" i="20"/>
  <c r="F32" i="20"/>
  <c r="E32" i="20"/>
  <c r="O32" i="20" s="1"/>
  <c r="AF31" i="20"/>
  <c r="AE31" i="20"/>
  <c r="AD31" i="20"/>
  <c r="AC31" i="20"/>
  <c r="AB31" i="20"/>
  <c r="AA31" i="20"/>
  <c r="Z31" i="20"/>
  <c r="Y31" i="20"/>
  <c r="AG31" i="20" s="1"/>
  <c r="X31" i="20"/>
  <c r="W31" i="20"/>
  <c r="N31" i="20"/>
  <c r="M31" i="20"/>
  <c r="L31" i="20"/>
  <c r="K31" i="20"/>
  <c r="J31" i="20"/>
  <c r="I31" i="20"/>
  <c r="H31" i="20"/>
  <c r="G31" i="20"/>
  <c r="F31" i="20"/>
  <c r="E31" i="20"/>
  <c r="AF30" i="20"/>
  <c r="AE30" i="20"/>
  <c r="AD30" i="20"/>
  <c r="AC30" i="20"/>
  <c r="AB30" i="20"/>
  <c r="AA30" i="20"/>
  <c r="Z30" i="20"/>
  <c r="Y30" i="20"/>
  <c r="X30" i="20"/>
  <c r="W30" i="20"/>
  <c r="N30" i="20"/>
  <c r="M30" i="20"/>
  <c r="L30" i="20"/>
  <c r="K30" i="20"/>
  <c r="J30" i="20"/>
  <c r="I30" i="20"/>
  <c r="H30" i="20"/>
  <c r="G30" i="20"/>
  <c r="F30" i="20"/>
  <c r="E30" i="20"/>
  <c r="AH24" i="20"/>
  <c r="AI24" i="20" s="1"/>
  <c r="AG24" i="20"/>
  <c r="P24" i="20"/>
  <c r="Q24" i="20" s="1"/>
  <c r="O24" i="20"/>
  <c r="AH23" i="20"/>
  <c r="AI23" i="20" s="1"/>
  <c r="AG23" i="20"/>
  <c r="O23" i="20"/>
  <c r="P23" i="20" s="1"/>
  <c r="Q23" i="20" s="1"/>
  <c r="AH22" i="20"/>
  <c r="AI22" i="20" s="1"/>
  <c r="AG22" i="20"/>
  <c r="O22" i="20"/>
  <c r="P22" i="20" s="1"/>
  <c r="Q22" i="20" s="1"/>
  <c r="AH21" i="20"/>
  <c r="AI21" i="20" s="1"/>
  <c r="AG21" i="20"/>
  <c r="O21" i="20"/>
  <c r="P21" i="20" s="1"/>
  <c r="Q21" i="20" s="1"/>
  <c r="AH20" i="20"/>
  <c r="AI20" i="20" s="1"/>
  <c r="AG20" i="20"/>
  <c r="P20" i="20"/>
  <c r="Q20" i="20" s="1"/>
  <c r="O20" i="20"/>
  <c r="AH19" i="20"/>
  <c r="AI19" i="20" s="1"/>
  <c r="AG19" i="20"/>
  <c r="O19" i="20"/>
  <c r="P19" i="20" s="1"/>
  <c r="Q19" i="20" s="1"/>
  <c r="AI18" i="20"/>
  <c r="AH18" i="20"/>
  <c r="AG18" i="20"/>
  <c r="Q18" i="20"/>
  <c r="O18" i="20"/>
  <c r="P18" i="20" s="1"/>
  <c r="AH17" i="20"/>
  <c r="AI17" i="20" s="1"/>
  <c r="AG17" i="20"/>
  <c r="O17" i="20"/>
  <c r="P17" i="20" s="1"/>
  <c r="Q17" i="20" s="1"/>
  <c r="AH16" i="20"/>
  <c r="AG16" i="20"/>
  <c r="P16" i="20"/>
  <c r="O16" i="20"/>
  <c r="V8" i="20"/>
  <c r="H8" i="20"/>
  <c r="K5" i="20"/>
  <c r="E55" i="20" s="1"/>
  <c r="E56" i="20" s="1"/>
  <c r="H24" i="2" s="1"/>
  <c r="AF49" i="21"/>
  <c r="AE49" i="21"/>
  <c r="AD49" i="21"/>
  <c r="AC49" i="21"/>
  <c r="AB49" i="21"/>
  <c r="AA49" i="21"/>
  <c r="Z49" i="21"/>
  <c r="Y49" i="21"/>
  <c r="X49" i="21"/>
  <c r="W49" i="21"/>
  <c r="N49" i="21"/>
  <c r="M49" i="21"/>
  <c r="L49" i="21"/>
  <c r="K49" i="21"/>
  <c r="J49" i="21"/>
  <c r="I49" i="21"/>
  <c r="H49" i="21"/>
  <c r="G49" i="21"/>
  <c r="F49" i="21"/>
  <c r="E49" i="21"/>
  <c r="AE47" i="21"/>
  <c r="Z47" i="21"/>
  <c r="G47" i="21"/>
  <c r="AF46" i="21"/>
  <c r="AD46" i="21"/>
  <c r="X46" i="21"/>
  <c r="N46" i="21"/>
  <c r="M46" i="21"/>
  <c r="L46" i="21"/>
  <c r="K46" i="21"/>
  <c r="F46" i="21"/>
  <c r="AF45" i="21"/>
  <c r="AB45" i="21"/>
  <c r="Z45" i="21"/>
  <c r="J45" i="21"/>
  <c r="H45" i="21"/>
  <c r="AF39" i="21"/>
  <c r="AE39" i="21"/>
  <c r="AD39" i="21"/>
  <c r="AC39" i="21"/>
  <c r="AC45" i="21" s="1"/>
  <c r="AB39" i="21"/>
  <c r="AA39" i="21"/>
  <c r="Z39" i="21"/>
  <c r="Y39" i="21"/>
  <c r="X39" i="21"/>
  <c r="W39" i="21"/>
  <c r="N39" i="21"/>
  <c r="M39" i="21"/>
  <c r="M45" i="21" s="1"/>
  <c r="L39" i="21"/>
  <c r="K39" i="21"/>
  <c r="J39" i="21"/>
  <c r="I39" i="21"/>
  <c r="H39" i="21"/>
  <c r="G39" i="21"/>
  <c r="F39" i="21"/>
  <c r="E39" i="21"/>
  <c r="AF38" i="21"/>
  <c r="AF47" i="21" s="1"/>
  <c r="AE38" i="21"/>
  <c r="AD38" i="21"/>
  <c r="AD47" i="21" s="1"/>
  <c r="AC38" i="21"/>
  <c r="AC47" i="21" s="1"/>
  <c r="AB38" i="21"/>
  <c r="AB46" i="21" s="1"/>
  <c r="AA38" i="21"/>
  <c r="Z38" i="21"/>
  <c r="Z46" i="21" s="1"/>
  <c r="Y38" i="21"/>
  <c r="X38" i="21"/>
  <c r="X45" i="21" s="1"/>
  <c r="W38" i="21"/>
  <c r="N38" i="21"/>
  <c r="N47" i="21" s="1"/>
  <c r="M38" i="21"/>
  <c r="M47" i="21" s="1"/>
  <c r="L38" i="21"/>
  <c r="L47" i="21" s="1"/>
  <c r="K38" i="21"/>
  <c r="J38" i="21"/>
  <c r="J46" i="21" s="1"/>
  <c r="I38" i="21"/>
  <c r="H38" i="21"/>
  <c r="G38" i="21"/>
  <c r="F38" i="21"/>
  <c r="F47" i="21" s="1"/>
  <c r="E38" i="21"/>
  <c r="E47" i="21" s="1"/>
  <c r="AF37" i="21"/>
  <c r="AE37" i="21"/>
  <c r="AD37" i="21"/>
  <c r="AC37" i="21"/>
  <c r="AB37" i="21"/>
  <c r="AA37" i="21"/>
  <c r="Z37" i="21"/>
  <c r="Y37" i="21"/>
  <c r="X37" i="21"/>
  <c r="W37" i="21"/>
  <c r="N37" i="21"/>
  <c r="M37" i="21"/>
  <c r="L37" i="21"/>
  <c r="K37" i="21"/>
  <c r="J37" i="21"/>
  <c r="I37" i="21"/>
  <c r="H37" i="21"/>
  <c r="G37" i="21"/>
  <c r="F37" i="21"/>
  <c r="E37" i="21"/>
  <c r="AF32" i="21"/>
  <c r="AE32" i="21"/>
  <c r="AD32" i="21"/>
  <c r="AC32" i="21"/>
  <c r="AB32" i="21"/>
  <c r="AA32" i="21"/>
  <c r="Z32" i="21"/>
  <c r="Y32" i="21"/>
  <c r="AG32" i="21" s="1"/>
  <c r="X32" i="21"/>
  <c r="W32" i="21"/>
  <c r="N32" i="21"/>
  <c r="M32" i="21"/>
  <c r="L32" i="21"/>
  <c r="K32" i="21"/>
  <c r="J32" i="21"/>
  <c r="I32" i="21"/>
  <c r="H32" i="21"/>
  <c r="G32" i="21"/>
  <c r="F32" i="21"/>
  <c r="E32" i="21"/>
  <c r="AF31" i="21"/>
  <c r="AE31" i="21"/>
  <c r="AD31" i="21"/>
  <c r="AC31" i="21"/>
  <c r="AB31" i="21"/>
  <c r="AA31" i="21"/>
  <c r="Z31" i="21"/>
  <c r="Y31" i="21"/>
  <c r="X31" i="21"/>
  <c r="W31" i="21"/>
  <c r="N31" i="21"/>
  <c r="M31" i="21"/>
  <c r="L31" i="21"/>
  <c r="K31" i="21"/>
  <c r="J31" i="21"/>
  <c r="I31" i="21"/>
  <c r="H31" i="21"/>
  <c r="G31" i="21"/>
  <c r="F31" i="21"/>
  <c r="E31" i="21"/>
  <c r="AF30" i="21"/>
  <c r="AE30" i="21"/>
  <c r="AD30" i="21"/>
  <c r="AC30" i="21"/>
  <c r="AB30" i="21"/>
  <c r="AA30" i="21"/>
  <c r="Z30" i="21"/>
  <c r="Y30" i="21"/>
  <c r="X30" i="21"/>
  <c r="W30" i="21"/>
  <c r="N30" i="21"/>
  <c r="M30" i="21"/>
  <c r="L30" i="21"/>
  <c r="K30" i="21"/>
  <c r="J30" i="21"/>
  <c r="I30" i="21"/>
  <c r="H30" i="21"/>
  <c r="G30" i="21"/>
  <c r="F30" i="21"/>
  <c r="E30" i="21"/>
  <c r="AH24" i="21"/>
  <c r="AI24" i="21" s="1"/>
  <c r="AG24" i="21"/>
  <c r="O24" i="21"/>
  <c r="P24" i="21" s="1"/>
  <c r="Q24" i="21" s="1"/>
  <c r="AH23" i="21"/>
  <c r="AI23" i="21" s="1"/>
  <c r="AG23" i="21"/>
  <c r="O23" i="21"/>
  <c r="P23" i="21" s="1"/>
  <c r="Q23" i="21" s="1"/>
  <c r="AH22" i="21"/>
  <c r="AI22" i="21" s="1"/>
  <c r="AG22" i="21"/>
  <c r="O22" i="21"/>
  <c r="P22" i="21" s="1"/>
  <c r="Q22" i="21" s="1"/>
  <c r="AH21" i="21"/>
  <c r="AI21" i="21" s="1"/>
  <c r="AG21" i="21"/>
  <c r="P21" i="21"/>
  <c r="Q21" i="21" s="1"/>
  <c r="O21" i="21"/>
  <c r="AH20" i="21"/>
  <c r="AI20" i="21" s="1"/>
  <c r="AG20" i="21"/>
  <c r="Q20" i="21"/>
  <c r="O20" i="21"/>
  <c r="P20" i="21" s="1"/>
  <c r="AH19" i="21"/>
  <c r="AI19" i="21" s="1"/>
  <c r="AG19" i="21"/>
  <c r="O19" i="21"/>
  <c r="P19" i="21" s="1"/>
  <c r="Q19" i="21" s="1"/>
  <c r="AH18" i="21"/>
  <c r="AI18" i="21" s="1"/>
  <c r="AG18" i="21"/>
  <c r="Q18" i="21"/>
  <c r="O18" i="21"/>
  <c r="P18" i="21" s="1"/>
  <c r="AH17" i="21"/>
  <c r="AI17" i="21" s="1"/>
  <c r="AG17" i="21"/>
  <c r="Q17" i="21"/>
  <c r="P17" i="21"/>
  <c r="O17" i="21"/>
  <c r="AH16" i="21"/>
  <c r="AG16" i="21"/>
  <c r="O16" i="21"/>
  <c r="V8" i="21"/>
  <c r="H8" i="21"/>
  <c r="K5" i="21"/>
  <c r="E55" i="21" s="1"/>
  <c r="E56" i="21" s="1"/>
  <c r="H25" i="2" s="1"/>
  <c r="AF49" i="22"/>
  <c r="AE49" i="22"/>
  <c r="AD49" i="22"/>
  <c r="AC49" i="22"/>
  <c r="AB49" i="22"/>
  <c r="AA49" i="22"/>
  <c r="Z49" i="22"/>
  <c r="Y49" i="22"/>
  <c r="X49" i="22"/>
  <c r="W49" i="22"/>
  <c r="N49" i="22"/>
  <c r="M49" i="22"/>
  <c r="L49" i="22"/>
  <c r="K49" i="22"/>
  <c r="J49" i="22"/>
  <c r="I49" i="22"/>
  <c r="H49" i="22"/>
  <c r="G49" i="22"/>
  <c r="F49" i="22"/>
  <c r="E49" i="22"/>
  <c r="AF47" i="22"/>
  <c r="AB47" i="22"/>
  <c r="X47" i="22"/>
  <c r="N47" i="22"/>
  <c r="L47" i="22"/>
  <c r="H47" i="22"/>
  <c r="AF46" i="22"/>
  <c r="AB46" i="22"/>
  <c r="AA46" i="22"/>
  <c r="Z46" i="22"/>
  <c r="Y46" i="22"/>
  <c r="X46" i="22"/>
  <c r="K46" i="22"/>
  <c r="J46" i="22"/>
  <c r="I46" i="22"/>
  <c r="N45" i="22"/>
  <c r="AF39" i="22"/>
  <c r="AE39" i="22"/>
  <c r="AD39" i="22"/>
  <c r="AC39" i="22"/>
  <c r="AB39" i="22"/>
  <c r="AA39" i="22"/>
  <c r="Z39" i="22"/>
  <c r="Y39" i="22"/>
  <c r="X39" i="22"/>
  <c r="W39" i="22"/>
  <c r="N39" i="22"/>
  <c r="M39" i="22"/>
  <c r="L39" i="22"/>
  <c r="L45" i="22" s="1"/>
  <c r="K39" i="22"/>
  <c r="J39" i="22"/>
  <c r="I39" i="22"/>
  <c r="H39" i="22"/>
  <c r="G39" i="22"/>
  <c r="F39" i="22"/>
  <c r="E39" i="22"/>
  <c r="AF38" i="22"/>
  <c r="AF45" i="22" s="1"/>
  <c r="AE38" i="22"/>
  <c r="AE46" i="22" s="1"/>
  <c r="AD38" i="22"/>
  <c r="AD46" i="22" s="1"/>
  <c r="AC38" i="22"/>
  <c r="AB38" i="22"/>
  <c r="AB45" i="22" s="1"/>
  <c r="AA38" i="22"/>
  <c r="AA47" i="22" s="1"/>
  <c r="Z38" i="22"/>
  <c r="Z47" i="22" s="1"/>
  <c r="Y38" i="22"/>
  <c r="Y47" i="22" s="1"/>
  <c r="X38" i="22"/>
  <c r="X45" i="22" s="1"/>
  <c r="W38" i="22"/>
  <c r="W46" i="22" s="1"/>
  <c r="N38" i="22"/>
  <c r="N46" i="22" s="1"/>
  <c r="M38" i="22"/>
  <c r="L38" i="22"/>
  <c r="L46" i="22" s="1"/>
  <c r="K38" i="22"/>
  <c r="K47" i="22" s="1"/>
  <c r="J38" i="22"/>
  <c r="J47" i="22" s="1"/>
  <c r="I38" i="22"/>
  <c r="I47" i="22" s="1"/>
  <c r="H38" i="22"/>
  <c r="H46" i="22" s="1"/>
  <c r="G38" i="22"/>
  <c r="G46" i="22" s="1"/>
  <c r="F38" i="22"/>
  <c r="F46" i="22" s="1"/>
  <c r="E38" i="22"/>
  <c r="AF37" i="22"/>
  <c r="AE37" i="22"/>
  <c r="AD37" i="22"/>
  <c r="AC37" i="22"/>
  <c r="AB37" i="22"/>
  <c r="AA37" i="22"/>
  <c r="Z37" i="22"/>
  <c r="Y37" i="22"/>
  <c r="X37" i="22"/>
  <c r="W37" i="22"/>
  <c r="N37" i="22"/>
  <c r="M37" i="22"/>
  <c r="L37" i="22"/>
  <c r="K37" i="22"/>
  <c r="J37" i="22"/>
  <c r="I37" i="22"/>
  <c r="H37" i="22"/>
  <c r="G37" i="22"/>
  <c r="F37" i="22"/>
  <c r="E37" i="22"/>
  <c r="AF32" i="22"/>
  <c r="AE32" i="22"/>
  <c r="AD32" i="22"/>
  <c r="AC32" i="22"/>
  <c r="AB32" i="22"/>
  <c r="AA32" i="22"/>
  <c r="Z32" i="22"/>
  <c r="Y32" i="22"/>
  <c r="X32" i="22"/>
  <c r="W32" i="22"/>
  <c r="AG32" i="22" s="1"/>
  <c r="N32" i="22"/>
  <c r="M32" i="22"/>
  <c r="L32" i="22"/>
  <c r="K32" i="22"/>
  <c r="J32" i="22"/>
  <c r="I32" i="22"/>
  <c r="H32" i="22"/>
  <c r="G32" i="22"/>
  <c r="O32" i="22" s="1"/>
  <c r="F32" i="22"/>
  <c r="E32" i="22"/>
  <c r="AF31" i="22"/>
  <c r="AE31" i="22"/>
  <c r="AD31" i="22"/>
  <c r="AC31" i="22"/>
  <c r="AB31" i="22"/>
  <c r="AA31" i="22"/>
  <c r="Z31" i="22"/>
  <c r="Y31" i="22"/>
  <c r="X31" i="22"/>
  <c r="W31" i="22"/>
  <c r="N31" i="22"/>
  <c r="M31" i="22"/>
  <c r="L31" i="22"/>
  <c r="K31" i="22"/>
  <c r="J31" i="22"/>
  <c r="I31" i="22"/>
  <c r="H31" i="22"/>
  <c r="G31" i="22"/>
  <c r="F31" i="22"/>
  <c r="E31" i="22"/>
  <c r="AF30" i="22"/>
  <c r="AE30" i="22"/>
  <c r="AD30" i="22"/>
  <c r="AC30" i="22"/>
  <c r="AB30" i="22"/>
  <c r="AA30" i="22"/>
  <c r="Z30" i="22"/>
  <c r="Y30" i="22"/>
  <c r="X30" i="22"/>
  <c r="W30" i="22"/>
  <c r="N30" i="22"/>
  <c r="M30" i="22"/>
  <c r="L30" i="22"/>
  <c r="K30" i="22"/>
  <c r="J30" i="22"/>
  <c r="I30" i="22"/>
  <c r="H30" i="22"/>
  <c r="G30" i="22"/>
  <c r="F30" i="22"/>
  <c r="E30" i="22"/>
  <c r="AH24" i="22"/>
  <c r="AI24" i="22" s="1"/>
  <c r="AG24" i="22"/>
  <c r="P24" i="22"/>
  <c r="Q24" i="22" s="1"/>
  <c r="O24" i="22"/>
  <c r="AH23" i="22"/>
  <c r="AI23" i="22" s="1"/>
  <c r="AG23" i="22"/>
  <c r="P23" i="22"/>
  <c r="Q23" i="22" s="1"/>
  <c r="O23" i="22"/>
  <c r="AH22" i="22"/>
  <c r="AI22" i="22" s="1"/>
  <c r="AG22" i="22"/>
  <c r="O22" i="22"/>
  <c r="P22" i="22" s="1"/>
  <c r="Q22" i="22" s="1"/>
  <c r="AH21" i="22"/>
  <c r="AI21" i="22" s="1"/>
  <c r="AG21" i="22"/>
  <c r="P21" i="22"/>
  <c r="Q21" i="22" s="1"/>
  <c r="O21" i="22"/>
  <c r="AI20" i="22"/>
  <c r="AH20" i="22"/>
  <c r="AG20" i="22"/>
  <c r="P20" i="22"/>
  <c r="Q20" i="22" s="1"/>
  <c r="O20" i="22"/>
  <c r="AI19" i="22"/>
  <c r="AH19" i="22"/>
  <c r="AG19" i="22"/>
  <c r="Q19" i="22"/>
  <c r="P19" i="22"/>
  <c r="O19" i="22"/>
  <c r="AI18" i="22"/>
  <c r="AH18" i="22"/>
  <c r="AG18" i="22"/>
  <c r="P18" i="22"/>
  <c r="Q18" i="22" s="1"/>
  <c r="O18" i="22"/>
  <c r="AI17" i="22"/>
  <c r="AH17" i="22"/>
  <c r="AG17" i="22"/>
  <c r="P17" i="22"/>
  <c r="Q17" i="22" s="1"/>
  <c r="O17" i="22"/>
  <c r="AH16" i="22"/>
  <c r="AG16" i="22"/>
  <c r="P16" i="22"/>
  <c r="Q16" i="22" s="1"/>
  <c r="O16" i="22"/>
  <c r="K5" i="22" s="1"/>
  <c r="E55" i="22" s="1"/>
  <c r="E56" i="22" s="1"/>
  <c r="H26" i="2" s="1"/>
  <c r="V8" i="22"/>
  <c r="H8" i="22"/>
  <c r="AF49" i="23"/>
  <c r="AE49" i="23"/>
  <c r="AD49" i="23"/>
  <c r="AC49" i="23"/>
  <c r="AB49" i="23"/>
  <c r="AA49" i="23"/>
  <c r="Z49" i="23"/>
  <c r="Y49" i="23"/>
  <c r="X49" i="23"/>
  <c r="W49" i="23"/>
  <c r="N49" i="23"/>
  <c r="M49" i="23"/>
  <c r="L49" i="23"/>
  <c r="K49" i="23"/>
  <c r="J49" i="23"/>
  <c r="I49" i="23"/>
  <c r="H49" i="23"/>
  <c r="G49" i="23"/>
  <c r="F49" i="23"/>
  <c r="E49" i="23"/>
  <c r="AA47" i="23"/>
  <c r="I47" i="23"/>
  <c r="AE46" i="23"/>
  <c r="AD46" i="23"/>
  <c r="Y46" i="23"/>
  <c r="N46" i="23"/>
  <c r="G46" i="23"/>
  <c r="F46" i="23"/>
  <c r="K45" i="23"/>
  <c r="AF39" i="23"/>
  <c r="AE39" i="23"/>
  <c r="AD39" i="23"/>
  <c r="AC39" i="23"/>
  <c r="AB39" i="23"/>
  <c r="AA39" i="23"/>
  <c r="Z39" i="23"/>
  <c r="Y39" i="23"/>
  <c r="Y45" i="23" s="1"/>
  <c r="X39" i="23"/>
  <c r="W39" i="23"/>
  <c r="N39" i="23"/>
  <c r="M39" i="23"/>
  <c r="L39" i="23"/>
  <c r="K39" i="23"/>
  <c r="J39" i="23"/>
  <c r="I39" i="23"/>
  <c r="H39" i="23"/>
  <c r="G39" i="23"/>
  <c r="F39" i="23"/>
  <c r="E39" i="23"/>
  <c r="AF38" i="23"/>
  <c r="AF47" i="23" s="1"/>
  <c r="AE38" i="23"/>
  <c r="AD38" i="23"/>
  <c r="AD47" i="23" s="1"/>
  <c r="AC38" i="23"/>
  <c r="AB38" i="23"/>
  <c r="AB46" i="23" s="1"/>
  <c r="AA38" i="23"/>
  <c r="AA46" i="23" s="1"/>
  <c r="Z38" i="23"/>
  <c r="Y38" i="23"/>
  <c r="Y47" i="23" s="1"/>
  <c r="X38" i="23"/>
  <c r="X47" i="23" s="1"/>
  <c r="W38" i="23"/>
  <c r="N38" i="23"/>
  <c r="N47" i="23" s="1"/>
  <c r="M38" i="23"/>
  <c r="M45" i="23" s="1"/>
  <c r="L38" i="23"/>
  <c r="L46" i="23" s="1"/>
  <c r="K38" i="23"/>
  <c r="K46" i="23" s="1"/>
  <c r="J38" i="23"/>
  <c r="I38" i="23"/>
  <c r="I46" i="23" s="1"/>
  <c r="H38" i="23"/>
  <c r="H47" i="23" s="1"/>
  <c r="G38" i="23"/>
  <c r="F38" i="23"/>
  <c r="F47" i="23" s="1"/>
  <c r="E38" i="23"/>
  <c r="AF37" i="23"/>
  <c r="AE37" i="23"/>
  <c r="AD37" i="23"/>
  <c r="AC37" i="23"/>
  <c r="AB37" i="23"/>
  <c r="AA37" i="23"/>
  <c r="Z37" i="23"/>
  <c r="Y37" i="23"/>
  <c r="X37" i="23"/>
  <c r="W37" i="23"/>
  <c r="N37" i="23"/>
  <c r="M37" i="23"/>
  <c r="L37" i="23"/>
  <c r="K37" i="23"/>
  <c r="J37" i="23"/>
  <c r="I37" i="23"/>
  <c r="H37" i="23"/>
  <c r="G37" i="23"/>
  <c r="F37" i="23"/>
  <c r="E37" i="23"/>
  <c r="AF32" i="23"/>
  <c r="AE32" i="23"/>
  <c r="AD32" i="23"/>
  <c r="AC32" i="23"/>
  <c r="AB32" i="23"/>
  <c r="AA32" i="23"/>
  <c r="Z32" i="23"/>
  <c r="Y32" i="23"/>
  <c r="X32" i="23"/>
  <c r="W32" i="23"/>
  <c r="AG32" i="23" s="1"/>
  <c r="N32" i="23"/>
  <c r="M32" i="23"/>
  <c r="L32" i="23"/>
  <c r="K32" i="23"/>
  <c r="J32" i="23"/>
  <c r="I32" i="23"/>
  <c r="H32" i="23"/>
  <c r="G32" i="23"/>
  <c r="F32" i="23"/>
  <c r="E32" i="23"/>
  <c r="AF31" i="23"/>
  <c r="AE31" i="23"/>
  <c r="AD31" i="23"/>
  <c r="AC31" i="23"/>
  <c r="AB31" i="23"/>
  <c r="AA31" i="23"/>
  <c r="Z31" i="23"/>
  <c r="Y31" i="23"/>
  <c r="X31" i="23"/>
  <c r="AG31" i="23" s="1"/>
  <c r="W31" i="23"/>
  <c r="N31" i="23"/>
  <c r="M31" i="23"/>
  <c r="L31" i="23"/>
  <c r="K31" i="23"/>
  <c r="J31" i="23"/>
  <c r="I31" i="23"/>
  <c r="H31" i="23"/>
  <c r="G31" i="23"/>
  <c r="F31" i="23"/>
  <c r="E31" i="23"/>
  <c r="O31" i="23" s="1"/>
  <c r="AF30" i="23"/>
  <c r="AE30" i="23"/>
  <c r="AD30" i="23"/>
  <c r="AC30" i="23"/>
  <c r="AB30" i="23"/>
  <c r="AA30" i="23"/>
  <c r="Z30" i="23"/>
  <c r="Y30" i="23"/>
  <c r="X30" i="23"/>
  <c r="W30" i="23"/>
  <c r="N30" i="23"/>
  <c r="M30" i="23"/>
  <c r="L30" i="23"/>
  <c r="K30" i="23"/>
  <c r="J30" i="23"/>
  <c r="I30" i="23"/>
  <c r="H30" i="23"/>
  <c r="G30" i="23"/>
  <c r="F30" i="23"/>
  <c r="E30" i="23"/>
  <c r="AH24" i="23"/>
  <c r="AI24" i="23" s="1"/>
  <c r="AG24" i="23"/>
  <c r="P24" i="23"/>
  <c r="Q24" i="23" s="1"/>
  <c r="O24" i="23"/>
  <c r="AH23" i="23"/>
  <c r="AI23" i="23" s="1"/>
  <c r="AG23" i="23"/>
  <c r="O23" i="23"/>
  <c r="P23" i="23" s="1"/>
  <c r="Q23" i="23" s="1"/>
  <c r="AH22" i="23"/>
  <c r="AI22" i="23" s="1"/>
  <c r="AG22" i="23"/>
  <c r="O22" i="23"/>
  <c r="P22" i="23" s="1"/>
  <c r="Q22" i="23" s="1"/>
  <c r="AH21" i="23"/>
  <c r="AI21" i="23" s="1"/>
  <c r="AG21" i="23"/>
  <c r="O21" i="23"/>
  <c r="P21" i="23" s="1"/>
  <c r="Q21" i="23" s="1"/>
  <c r="AH20" i="23"/>
  <c r="AI20" i="23" s="1"/>
  <c r="AG20" i="23"/>
  <c r="O20" i="23"/>
  <c r="P20" i="23" s="1"/>
  <c r="Q20" i="23" s="1"/>
  <c r="AH19" i="23"/>
  <c r="AI19" i="23" s="1"/>
  <c r="AG19" i="23"/>
  <c r="Q19" i="23"/>
  <c r="O19" i="23"/>
  <c r="P19" i="23" s="1"/>
  <c r="AI18" i="23"/>
  <c r="AH18" i="23"/>
  <c r="AG18" i="23"/>
  <c r="Q18" i="23"/>
  <c r="O18" i="23"/>
  <c r="P18" i="23" s="1"/>
  <c r="AH17" i="23"/>
  <c r="AI17" i="23" s="1"/>
  <c r="AG17" i="23"/>
  <c r="Q17" i="23"/>
  <c r="O17" i="23"/>
  <c r="P17" i="23" s="1"/>
  <c r="AH16" i="23"/>
  <c r="AG16" i="23"/>
  <c r="O16" i="23"/>
  <c r="V8" i="23"/>
  <c r="H8" i="23"/>
  <c r="K5" i="23"/>
  <c r="E55" i="23" s="1"/>
  <c r="E56" i="23" s="1"/>
  <c r="H27" i="2" s="1"/>
  <c r="AF49" i="24"/>
  <c r="AE49" i="24"/>
  <c r="AD49" i="24"/>
  <c r="AC49" i="24"/>
  <c r="AB49" i="24"/>
  <c r="AA49" i="24"/>
  <c r="Z49" i="24"/>
  <c r="Y49" i="24"/>
  <c r="X49" i="24"/>
  <c r="W49" i="24"/>
  <c r="N49" i="24"/>
  <c r="M49" i="24"/>
  <c r="L49" i="24"/>
  <c r="K49" i="24"/>
  <c r="J49" i="24"/>
  <c r="I49" i="24"/>
  <c r="H49" i="24"/>
  <c r="G49" i="24"/>
  <c r="F49" i="24"/>
  <c r="E49" i="24"/>
  <c r="AD47" i="24"/>
  <c r="AB47" i="24"/>
  <c r="Z47" i="24"/>
  <c r="N47" i="24"/>
  <c r="J47" i="24"/>
  <c r="AB46" i="24"/>
  <c r="AA46" i="24"/>
  <c r="Z46" i="24"/>
  <c r="N46" i="24"/>
  <c r="L46" i="24"/>
  <c r="K46" i="24"/>
  <c r="J46" i="24"/>
  <c r="AE45" i="24"/>
  <c r="AD45" i="24"/>
  <c r="W45" i="24"/>
  <c r="J45" i="24"/>
  <c r="AF39" i="24"/>
  <c r="AE39" i="24"/>
  <c r="AD39" i="24"/>
  <c r="AC39" i="24"/>
  <c r="AB39" i="24"/>
  <c r="AB45" i="24" s="1"/>
  <c r="AA39" i="24"/>
  <c r="Z39" i="24"/>
  <c r="Z45" i="24" s="1"/>
  <c r="Y39" i="24"/>
  <c r="X39" i="24"/>
  <c r="W39" i="24"/>
  <c r="N39" i="24"/>
  <c r="M39" i="24"/>
  <c r="L39" i="24"/>
  <c r="K39" i="24"/>
  <c r="J39" i="24"/>
  <c r="I39" i="24"/>
  <c r="H39" i="24"/>
  <c r="G39" i="24"/>
  <c r="F39" i="24"/>
  <c r="E39" i="24"/>
  <c r="AF38" i="24"/>
  <c r="AE38" i="24"/>
  <c r="AE46" i="24" s="1"/>
  <c r="AD38" i="24"/>
  <c r="AD46" i="24" s="1"/>
  <c r="AC38" i="24"/>
  <c r="AC47" i="24" s="1"/>
  <c r="AB38" i="24"/>
  <c r="AA38" i="24"/>
  <c r="AA47" i="24" s="1"/>
  <c r="Z38" i="24"/>
  <c r="Y38" i="24"/>
  <c r="Y46" i="24" s="1"/>
  <c r="X38" i="24"/>
  <c r="X46" i="24" s="1"/>
  <c r="W38" i="24"/>
  <c r="W46" i="24" s="1"/>
  <c r="N38" i="24"/>
  <c r="N45" i="24" s="1"/>
  <c r="M38" i="24"/>
  <c r="M47" i="24" s="1"/>
  <c r="L38" i="24"/>
  <c r="L47" i="24" s="1"/>
  <c r="K38" i="24"/>
  <c r="K47" i="24" s="1"/>
  <c r="J38" i="24"/>
  <c r="I38" i="24"/>
  <c r="I46" i="24" s="1"/>
  <c r="H38" i="24"/>
  <c r="H45" i="24" s="1"/>
  <c r="G38" i="24"/>
  <c r="G46" i="24" s="1"/>
  <c r="F38" i="24"/>
  <c r="F46" i="24" s="1"/>
  <c r="E38" i="24"/>
  <c r="E47" i="24" s="1"/>
  <c r="AF37" i="24"/>
  <c r="AE37" i="24"/>
  <c r="AD37" i="24"/>
  <c r="AC37" i="24"/>
  <c r="AB37" i="24"/>
  <c r="AA37" i="24"/>
  <c r="Z37" i="24"/>
  <c r="Y37" i="24"/>
  <c r="X37" i="24"/>
  <c r="W37" i="24"/>
  <c r="N37" i="24"/>
  <c r="M37" i="24"/>
  <c r="L37" i="24"/>
  <c r="K37" i="24"/>
  <c r="J37" i="24"/>
  <c r="I37" i="24"/>
  <c r="H37" i="24"/>
  <c r="G37" i="24"/>
  <c r="F37" i="24"/>
  <c r="E37" i="24"/>
  <c r="AF32" i="24"/>
  <c r="AE32" i="24"/>
  <c r="AD32" i="24"/>
  <c r="AC32" i="24"/>
  <c r="AB32" i="24"/>
  <c r="AA32" i="24"/>
  <c r="Z32" i="24"/>
  <c r="Y32" i="24"/>
  <c r="AG32" i="24" s="1"/>
  <c r="X32" i="24"/>
  <c r="W32" i="24"/>
  <c r="N32" i="24"/>
  <c r="M32" i="24"/>
  <c r="L32" i="24"/>
  <c r="K32" i="24"/>
  <c r="J32" i="24"/>
  <c r="I32" i="24"/>
  <c r="H32" i="24"/>
  <c r="G32" i="24"/>
  <c r="F32" i="24"/>
  <c r="E32" i="24"/>
  <c r="AF31" i="24"/>
  <c r="AE31" i="24"/>
  <c r="AD31" i="24"/>
  <c r="AC31" i="24"/>
  <c r="AB31" i="24"/>
  <c r="AA31" i="24"/>
  <c r="Z31" i="24"/>
  <c r="Y31" i="24"/>
  <c r="X31" i="24"/>
  <c r="W31" i="24"/>
  <c r="N31" i="24"/>
  <c r="M31" i="24"/>
  <c r="L31" i="24"/>
  <c r="K31" i="24"/>
  <c r="J31" i="24"/>
  <c r="I31" i="24"/>
  <c r="H31" i="24"/>
  <c r="G31" i="24"/>
  <c r="O31" i="24" s="1"/>
  <c r="F31" i="24"/>
  <c r="E31" i="24"/>
  <c r="AF30" i="24"/>
  <c r="AE30" i="24"/>
  <c r="AD30" i="24"/>
  <c r="AC30" i="24"/>
  <c r="AB30" i="24"/>
  <c r="AA30" i="24"/>
  <c r="Z30" i="24"/>
  <c r="Y30" i="24"/>
  <c r="X30" i="24"/>
  <c r="W30" i="24"/>
  <c r="N30" i="24"/>
  <c r="M30" i="24"/>
  <c r="L30" i="24"/>
  <c r="K30" i="24"/>
  <c r="J30" i="24"/>
  <c r="I30" i="24"/>
  <c r="H30" i="24"/>
  <c r="G30" i="24"/>
  <c r="F30" i="24"/>
  <c r="E30" i="24"/>
  <c r="AH24" i="24"/>
  <c r="AI24" i="24" s="1"/>
  <c r="AG24" i="24"/>
  <c r="P24" i="24"/>
  <c r="Q24" i="24" s="1"/>
  <c r="O24" i="24"/>
  <c r="AH23" i="24"/>
  <c r="AI23" i="24" s="1"/>
  <c r="AG23" i="24"/>
  <c r="P23" i="24"/>
  <c r="Q23" i="24" s="1"/>
  <c r="O23" i="24"/>
  <c r="AH22" i="24"/>
  <c r="AI22" i="24" s="1"/>
  <c r="AG22" i="24"/>
  <c r="P22" i="24"/>
  <c r="Q22" i="24" s="1"/>
  <c r="O22" i="24"/>
  <c r="AH21" i="24"/>
  <c r="AI21" i="24" s="1"/>
  <c r="AG21" i="24"/>
  <c r="P21" i="24"/>
  <c r="Q21" i="24" s="1"/>
  <c r="O21" i="24"/>
  <c r="AI20" i="24"/>
  <c r="AH20" i="24"/>
  <c r="AG20" i="24"/>
  <c r="P20" i="24"/>
  <c r="Q20" i="24" s="1"/>
  <c r="O20" i="24"/>
  <c r="AI19" i="24"/>
  <c r="AH19" i="24"/>
  <c r="AG19" i="24"/>
  <c r="P19" i="24"/>
  <c r="Q19" i="24" s="1"/>
  <c r="O19" i="24"/>
  <c r="AI18" i="24"/>
  <c r="AH18" i="24"/>
  <c r="AG18" i="24"/>
  <c r="Q18" i="24"/>
  <c r="P18" i="24"/>
  <c r="O18" i="24"/>
  <c r="AI17" i="24"/>
  <c r="AH17" i="24"/>
  <c r="AG17" i="24"/>
  <c r="O17" i="24"/>
  <c r="P17" i="24" s="1"/>
  <c r="Q17" i="24" s="1"/>
  <c r="AH16" i="24"/>
  <c r="AI16" i="24" s="1"/>
  <c r="AG16" i="24"/>
  <c r="P16" i="24"/>
  <c r="O16" i="24"/>
  <c r="V8" i="24"/>
  <c r="H8" i="24"/>
  <c r="AF49" i="25"/>
  <c r="AE49" i="25"/>
  <c r="AD49" i="25"/>
  <c r="AC49" i="25"/>
  <c r="AB49" i="25"/>
  <c r="AA49" i="25"/>
  <c r="Z49" i="25"/>
  <c r="Y49" i="25"/>
  <c r="X49" i="25"/>
  <c r="W49" i="25"/>
  <c r="N49" i="25"/>
  <c r="M49" i="25"/>
  <c r="L49" i="25"/>
  <c r="K49" i="25"/>
  <c r="J49" i="25"/>
  <c r="I49" i="25"/>
  <c r="H49" i="25"/>
  <c r="G49" i="25"/>
  <c r="F49" i="25"/>
  <c r="E49" i="25"/>
  <c r="AB47" i="25"/>
  <c r="L47" i="25"/>
  <c r="AF46" i="25"/>
  <c r="AD46" i="25"/>
  <c r="AA46" i="25"/>
  <c r="X46" i="25"/>
  <c r="N46" i="25"/>
  <c r="K46" i="25"/>
  <c r="H46" i="25"/>
  <c r="F46" i="25"/>
  <c r="AB45" i="25"/>
  <c r="W45" i="25"/>
  <c r="L45" i="25"/>
  <c r="AF39" i="25"/>
  <c r="AE39" i="25"/>
  <c r="AD39" i="25"/>
  <c r="AC39" i="25"/>
  <c r="AB39" i="25"/>
  <c r="AA39" i="25"/>
  <c r="Z39" i="25"/>
  <c r="Y39" i="25"/>
  <c r="X39" i="25"/>
  <c r="W39" i="25"/>
  <c r="N39" i="25"/>
  <c r="M39" i="25"/>
  <c r="L39" i="25"/>
  <c r="K39" i="25"/>
  <c r="J39" i="25"/>
  <c r="I39" i="25"/>
  <c r="H39" i="25"/>
  <c r="G39" i="25"/>
  <c r="F39" i="25"/>
  <c r="E39" i="25"/>
  <c r="AF38" i="25"/>
  <c r="AF47" i="25" s="1"/>
  <c r="AE38" i="25"/>
  <c r="AD38" i="25"/>
  <c r="AD47" i="25" s="1"/>
  <c r="AC38" i="25"/>
  <c r="AC47" i="25" s="1"/>
  <c r="AB38" i="25"/>
  <c r="AB46" i="25" s="1"/>
  <c r="AA38" i="25"/>
  <c r="AA47" i="25" s="1"/>
  <c r="Z38" i="25"/>
  <c r="Z46" i="25" s="1"/>
  <c r="Y38" i="25"/>
  <c r="Y46" i="25" s="1"/>
  <c r="X38" i="25"/>
  <c r="X47" i="25" s="1"/>
  <c r="W38" i="25"/>
  <c r="N38" i="25"/>
  <c r="N47" i="25" s="1"/>
  <c r="M38" i="25"/>
  <c r="M47" i="25" s="1"/>
  <c r="L38" i="25"/>
  <c r="L46" i="25" s="1"/>
  <c r="K38" i="25"/>
  <c r="K47" i="25" s="1"/>
  <c r="J38" i="25"/>
  <c r="J46" i="25" s="1"/>
  <c r="I38" i="25"/>
  <c r="I46" i="25" s="1"/>
  <c r="H38" i="25"/>
  <c r="H47" i="25" s="1"/>
  <c r="G38" i="25"/>
  <c r="F38" i="25"/>
  <c r="F47" i="25" s="1"/>
  <c r="E38" i="25"/>
  <c r="E47" i="25" s="1"/>
  <c r="AF37" i="25"/>
  <c r="AE37" i="25"/>
  <c r="AD37" i="25"/>
  <c r="AC37" i="25"/>
  <c r="AB37" i="25"/>
  <c r="AA37" i="25"/>
  <c r="Z37" i="25"/>
  <c r="Y37" i="25"/>
  <c r="X37" i="25"/>
  <c r="W37" i="25"/>
  <c r="N37" i="25"/>
  <c r="M37" i="25"/>
  <c r="L37" i="25"/>
  <c r="K37" i="25"/>
  <c r="J37" i="25"/>
  <c r="I37" i="25"/>
  <c r="H37" i="25"/>
  <c r="G37" i="25"/>
  <c r="F37" i="25"/>
  <c r="E37" i="25"/>
  <c r="AF32" i="25"/>
  <c r="AE32" i="25"/>
  <c r="AD32" i="25"/>
  <c r="AC32" i="25"/>
  <c r="AB32" i="25"/>
  <c r="AA32" i="25"/>
  <c r="Z32" i="25"/>
  <c r="Y32" i="25"/>
  <c r="X32" i="25"/>
  <c r="W32" i="25"/>
  <c r="N32" i="25"/>
  <c r="M32" i="25"/>
  <c r="L32" i="25"/>
  <c r="K32" i="25"/>
  <c r="J32" i="25"/>
  <c r="I32" i="25"/>
  <c r="H32" i="25"/>
  <c r="G32" i="25"/>
  <c r="F32" i="25"/>
  <c r="E32" i="25"/>
  <c r="AF31" i="25"/>
  <c r="AE31" i="25"/>
  <c r="AD31" i="25"/>
  <c r="AC31" i="25"/>
  <c r="AB31" i="25"/>
  <c r="AA31" i="25"/>
  <c r="Z31" i="25"/>
  <c r="Y31" i="25"/>
  <c r="AG31" i="25" s="1"/>
  <c r="X31" i="25"/>
  <c r="W31" i="25"/>
  <c r="N31" i="25"/>
  <c r="M31" i="25"/>
  <c r="L31" i="25"/>
  <c r="K31" i="25"/>
  <c r="J31" i="25"/>
  <c r="I31" i="25"/>
  <c r="H31" i="25"/>
  <c r="G31" i="25"/>
  <c r="O31" i="25" s="1"/>
  <c r="F31" i="25"/>
  <c r="E31" i="25"/>
  <c r="AF30" i="25"/>
  <c r="AE30" i="25"/>
  <c r="AD30" i="25"/>
  <c r="AC30" i="25"/>
  <c r="AB30" i="25"/>
  <c r="AA30" i="25"/>
  <c r="Z30" i="25"/>
  <c r="Y30" i="25"/>
  <c r="X30" i="25"/>
  <c r="W30" i="25"/>
  <c r="N30" i="25"/>
  <c r="M30" i="25"/>
  <c r="L30" i="25"/>
  <c r="K30" i="25"/>
  <c r="J30" i="25"/>
  <c r="I30" i="25"/>
  <c r="H30" i="25"/>
  <c r="G30" i="25"/>
  <c r="F30" i="25"/>
  <c r="E30" i="25"/>
  <c r="AH24" i="25"/>
  <c r="AI24" i="25" s="1"/>
  <c r="AG24" i="25"/>
  <c r="P24" i="25"/>
  <c r="Q24" i="25" s="1"/>
  <c r="O24" i="25"/>
  <c r="AH23" i="25"/>
  <c r="AI23" i="25" s="1"/>
  <c r="AG23" i="25"/>
  <c r="P23" i="25"/>
  <c r="Q23" i="25" s="1"/>
  <c r="O23" i="25"/>
  <c r="AH22" i="25"/>
  <c r="AI22" i="25" s="1"/>
  <c r="AG22" i="25"/>
  <c r="O22" i="25"/>
  <c r="P22" i="25" s="1"/>
  <c r="Q22" i="25" s="1"/>
  <c r="AH21" i="25"/>
  <c r="AI21" i="25" s="1"/>
  <c r="AG21" i="25"/>
  <c r="O21" i="25"/>
  <c r="P21" i="25" s="1"/>
  <c r="Q21" i="25" s="1"/>
  <c r="AH20" i="25"/>
  <c r="AI20" i="25" s="1"/>
  <c r="AG20" i="25"/>
  <c r="Q20" i="25"/>
  <c r="P20" i="25"/>
  <c r="O20" i="25"/>
  <c r="AH19" i="25"/>
  <c r="AI19" i="25" s="1"/>
  <c r="AG19" i="25"/>
  <c r="P19" i="25"/>
  <c r="Q19" i="25" s="1"/>
  <c r="O19" i="25"/>
  <c r="AI18" i="25"/>
  <c r="AH18" i="25"/>
  <c r="AG18" i="25"/>
  <c r="Q18" i="25"/>
  <c r="O18" i="25"/>
  <c r="P18" i="25" s="1"/>
  <c r="AI17" i="25"/>
  <c r="AH17" i="25"/>
  <c r="AG17" i="25"/>
  <c r="O17" i="25"/>
  <c r="P17" i="25" s="1"/>
  <c r="Q17" i="25" s="1"/>
  <c r="AH16" i="25"/>
  <c r="AG16" i="25"/>
  <c r="P16" i="25"/>
  <c r="Q16" i="25" s="1"/>
  <c r="O16" i="25"/>
  <c r="V8" i="25"/>
  <c r="H8" i="25"/>
  <c r="K5" i="25"/>
  <c r="E55" i="25" s="1"/>
  <c r="E56" i="25" s="1"/>
  <c r="H29" i="2" s="1"/>
  <c r="AF49" i="26"/>
  <c r="AE49" i="26"/>
  <c r="AD49" i="26"/>
  <c r="AC49" i="26"/>
  <c r="AB49" i="26"/>
  <c r="AA49" i="26"/>
  <c r="Z49" i="26"/>
  <c r="Y49" i="26"/>
  <c r="X49" i="26"/>
  <c r="W49" i="26"/>
  <c r="N49" i="26"/>
  <c r="M49" i="26"/>
  <c r="L49" i="26"/>
  <c r="K49" i="26"/>
  <c r="J49" i="26"/>
  <c r="I49" i="26"/>
  <c r="H49" i="26"/>
  <c r="G49" i="26"/>
  <c r="F49" i="26"/>
  <c r="E49" i="26"/>
  <c r="L47" i="26"/>
  <c r="AF46" i="26"/>
  <c r="AC46" i="26"/>
  <c r="AA46" i="26"/>
  <c r="X46" i="26"/>
  <c r="M46" i="26"/>
  <c r="K46" i="26"/>
  <c r="H46" i="26"/>
  <c r="E46" i="26"/>
  <c r="L45" i="26"/>
  <c r="AF39" i="26"/>
  <c r="AE39" i="26"/>
  <c r="AD39" i="26"/>
  <c r="AC39" i="26"/>
  <c r="AB39" i="26"/>
  <c r="AA39" i="26"/>
  <c r="Z39" i="26"/>
  <c r="Y39" i="26"/>
  <c r="X39" i="26"/>
  <c r="W39" i="26"/>
  <c r="N39" i="26"/>
  <c r="M39" i="26"/>
  <c r="L39" i="26"/>
  <c r="K39" i="26"/>
  <c r="J39" i="26"/>
  <c r="I39" i="26"/>
  <c r="H39" i="26"/>
  <c r="G39" i="26"/>
  <c r="F39" i="26"/>
  <c r="E39" i="26"/>
  <c r="AF38" i="26"/>
  <c r="AF47" i="26" s="1"/>
  <c r="AE38" i="26"/>
  <c r="AE46" i="26" s="1"/>
  <c r="AD38" i="26"/>
  <c r="AD46" i="26" s="1"/>
  <c r="AC38" i="26"/>
  <c r="AC47" i="26" s="1"/>
  <c r="AB38" i="26"/>
  <c r="AB46" i="26" s="1"/>
  <c r="AA38" i="26"/>
  <c r="AA47" i="26" s="1"/>
  <c r="Z38" i="26"/>
  <c r="Z47" i="26" s="1"/>
  <c r="Y38" i="26"/>
  <c r="Y46" i="26" s="1"/>
  <c r="X38" i="26"/>
  <c r="X47" i="26" s="1"/>
  <c r="W38" i="26"/>
  <c r="W46" i="26" s="1"/>
  <c r="N38" i="26"/>
  <c r="N46" i="26" s="1"/>
  <c r="M38" i="26"/>
  <c r="M47" i="26" s="1"/>
  <c r="L38" i="26"/>
  <c r="L46" i="26" s="1"/>
  <c r="K38" i="26"/>
  <c r="K47" i="26" s="1"/>
  <c r="J38" i="26"/>
  <c r="J47" i="26" s="1"/>
  <c r="I38" i="26"/>
  <c r="I46" i="26" s="1"/>
  <c r="H38" i="26"/>
  <c r="H47" i="26" s="1"/>
  <c r="G38" i="26"/>
  <c r="G46" i="26" s="1"/>
  <c r="F38" i="26"/>
  <c r="F46" i="26" s="1"/>
  <c r="E38" i="26"/>
  <c r="E47" i="26" s="1"/>
  <c r="AF37" i="26"/>
  <c r="AE37" i="26"/>
  <c r="AD37" i="26"/>
  <c r="AC37" i="26"/>
  <c r="AB37" i="26"/>
  <c r="AA37" i="26"/>
  <c r="Z37" i="26"/>
  <c r="Y37" i="26"/>
  <c r="X37" i="26"/>
  <c r="W37" i="26"/>
  <c r="N37" i="26"/>
  <c r="M37" i="26"/>
  <c r="L37" i="26"/>
  <c r="K37" i="26"/>
  <c r="J37" i="26"/>
  <c r="I37" i="26"/>
  <c r="H37" i="26"/>
  <c r="G37" i="26"/>
  <c r="F37" i="26"/>
  <c r="E37" i="26"/>
  <c r="AF32" i="26"/>
  <c r="AE32" i="26"/>
  <c r="AD32" i="26"/>
  <c r="AC32" i="26"/>
  <c r="AB32" i="26"/>
  <c r="AA32" i="26"/>
  <c r="Z32" i="26"/>
  <c r="Y32" i="26"/>
  <c r="AG32" i="26" s="1"/>
  <c r="X32" i="26"/>
  <c r="W32" i="26"/>
  <c r="N32" i="26"/>
  <c r="M32" i="26"/>
  <c r="L32" i="26"/>
  <c r="K32" i="26"/>
  <c r="J32" i="26"/>
  <c r="I32" i="26"/>
  <c r="H32" i="26"/>
  <c r="G32" i="26"/>
  <c r="F32" i="26"/>
  <c r="E32" i="26"/>
  <c r="AF31" i="26"/>
  <c r="AE31" i="26"/>
  <c r="AD31" i="26"/>
  <c r="AC31" i="26"/>
  <c r="AB31" i="26"/>
  <c r="AA31" i="26"/>
  <c r="Z31" i="26"/>
  <c r="Y31" i="26"/>
  <c r="X31" i="26"/>
  <c r="W31" i="26"/>
  <c r="AG31" i="26" s="1"/>
  <c r="N31" i="26"/>
  <c r="M31" i="26"/>
  <c r="L31" i="26"/>
  <c r="K31" i="26"/>
  <c r="J31" i="26"/>
  <c r="I31" i="26"/>
  <c r="H31" i="26"/>
  <c r="G31" i="26"/>
  <c r="F31" i="26"/>
  <c r="E31" i="26"/>
  <c r="AF30" i="26"/>
  <c r="AE30" i="26"/>
  <c r="AD30" i="26"/>
  <c r="AC30" i="26"/>
  <c r="AB30" i="26"/>
  <c r="AA30" i="26"/>
  <c r="Z30" i="26"/>
  <c r="Y30" i="26"/>
  <c r="X30" i="26"/>
  <c r="W30" i="26"/>
  <c r="N30" i="26"/>
  <c r="M30" i="26"/>
  <c r="L30" i="26"/>
  <c r="K30" i="26"/>
  <c r="J30" i="26"/>
  <c r="I30" i="26"/>
  <c r="H30" i="26"/>
  <c r="G30" i="26"/>
  <c r="F30" i="26"/>
  <c r="E30" i="26"/>
  <c r="AH24" i="26"/>
  <c r="AI24" i="26" s="1"/>
  <c r="AG24" i="26"/>
  <c r="O24" i="26"/>
  <c r="P24" i="26" s="1"/>
  <c r="Q24" i="26" s="1"/>
  <c r="AH23" i="26"/>
  <c r="AI23" i="26" s="1"/>
  <c r="AG23" i="26"/>
  <c r="P23" i="26"/>
  <c r="Q23" i="26" s="1"/>
  <c r="O23" i="26"/>
  <c r="AH22" i="26"/>
  <c r="AI22" i="26" s="1"/>
  <c r="AG22" i="26"/>
  <c r="O22" i="26"/>
  <c r="P22" i="26" s="1"/>
  <c r="Q22" i="26" s="1"/>
  <c r="AH21" i="26"/>
  <c r="AI21" i="26" s="1"/>
  <c r="AG21" i="26"/>
  <c r="P21" i="26"/>
  <c r="Q21" i="26" s="1"/>
  <c r="O21" i="26"/>
  <c r="AH20" i="26"/>
  <c r="AI20" i="26" s="1"/>
  <c r="AG20" i="26"/>
  <c r="O20" i="26"/>
  <c r="P20" i="26" s="1"/>
  <c r="Q20" i="26" s="1"/>
  <c r="AI19" i="26"/>
  <c r="AH19" i="26"/>
  <c r="AG19" i="26"/>
  <c r="P19" i="26"/>
  <c r="Q19" i="26" s="1"/>
  <c r="O19" i="26"/>
  <c r="AH18" i="26"/>
  <c r="AI18" i="26" s="1"/>
  <c r="AG18" i="26"/>
  <c r="O18" i="26"/>
  <c r="P18" i="26" s="1"/>
  <c r="Q18" i="26" s="1"/>
  <c r="AI17" i="26"/>
  <c r="AH17" i="26"/>
  <c r="AG17" i="26"/>
  <c r="Q17" i="26"/>
  <c r="P17" i="26"/>
  <c r="O17" i="26"/>
  <c r="AH16" i="26"/>
  <c r="AG16" i="26"/>
  <c r="O16" i="26"/>
  <c r="V8" i="26"/>
  <c r="H8" i="26"/>
  <c r="AF49" i="27"/>
  <c r="AE49" i="27"/>
  <c r="AD49" i="27"/>
  <c r="AC49" i="27"/>
  <c r="AB49" i="27"/>
  <c r="AA49" i="27"/>
  <c r="Z49" i="27"/>
  <c r="Y49" i="27"/>
  <c r="X49" i="27"/>
  <c r="W49" i="27"/>
  <c r="N49" i="27"/>
  <c r="M49" i="27"/>
  <c r="L49" i="27"/>
  <c r="K49" i="27"/>
  <c r="J49" i="27"/>
  <c r="I49" i="27"/>
  <c r="H49" i="27"/>
  <c r="G49" i="27"/>
  <c r="F49" i="27"/>
  <c r="E49" i="27"/>
  <c r="Y47" i="27"/>
  <c r="N47" i="27"/>
  <c r="I47" i="27"/>
  <c r="AF46" i="27"/>
  <c r="AC46" i="27"/>
  <c r="Z46" i="27"/>
  <c r="X46" i="27"/>
  <c r="M46" i="27"/>
  <c r="J46" i="27"/>
  <c r="H46" i="27"/>
  <c r="E46" i="27"/>
  <c r="Y45" i="27"/>
  <c r="N45" i="27"/>
  <c r="F45" i="27"/>
  <c r="AF39" i="27"/>
  <c r="AE39" i="27"/>
  <c r="AD39" i="27"/>
  <c r="AC39" i="27"/>
  <c r="AB39" i="27"/>
  <c r="AA39" i="27"/>
  <c r="Z39" i="27"/>
  <c r="Y39" i="27"/>
  <c r="X39" i="27"/>
  <c r="W39" i="27"/>
  <c r="N39" i="27"/>
  <c r="M39" i="27"/>
  <c r="L39" i="27"/>
  <c r="K39" i="27"/>
  <c r="J39" i="27"/>
  <c r="I39" i="27"/>
  <c r="H39" i="27"/>
  <c r="G39" i="27"/>
  <c r="F39" i="27"/>
  <c r="E39" i="27"/>
  <c r="AF38" i="27"/>
  <c r="AF47" i="27" s="1"/>
  <c r="AE38" i="27"/>
  <c r="AE47" i="27" s="1"/>
  <c r="AD38" i="27"/>
  <c r="AD46" i="27" s="1"/>
  <c r="AC38" i="27"/>
  <c r="AC47" i="27" s="1"/>
  <c r="AB38" i="27"/>
  <c r="AB46" i="27" s="1"/>
  <c r="AA38" i="27"/>
  <c r="AA46" i="27" s="1"/>
  <c r="Z38" i="27"/>
  <c r="Z47" i="27" s="1"/>
  <c r="Y38" i="27"/>
  <c r="Y46" i="27" s="1"/>
  <c r="X38" i="27"/>
  <c r="X47" i="27" s="1"/>
  <c r="W38" i="27"/>
  <c r="W47" i="27" s="1"/>
  <c r="N38" i="27"/>
  <c r="N46" i="27" s="1"/>
  <c r="M38" i="27"/>
  <c r="M47" i="27" s="1"/>
  <c r="L38" i="27"/>
  <c r="L46" i="27" s="1"/>
  <c r="K38" i="27"/>
  <c r="K46" i="27" s="1"/>
  <c r="J38" i="27"/>
  <c r="J47" i="27" s="1"/>
  <c r="I38" i="27"/>
  <c r="I46" i="27" s="1"/>
  <c r="H38" i="27"/>
  <c r="H47" i="27" s="1"/>
  <c r="G38" i="27"/>
  <c r="G47" i="27" s="1"/>
  <c r="F38" i="27"/>
  <c r="F46" i="27" s="1"/>
  <c r="E38" i="27"/>
  <c r="E47" i="27" s="1"/>
  <c r="AF37" i="27"/>
  <c r="AE37" i="27"/>
  <c r="AD37" i="27"/>
  <c r="AC37" i="27"/>
  <c r="AB37" i="27"/>
  <c r="AA37" i="27"/>
  <c r="Z37" i="27"/>
  <c r="Y37" i="27"/>
  <c r="X37" i="27"/>
  <c r="W37" i="27"/>
  <c r="N37" i="27"/>
  <c r="M37" i="27"/>
  <c r="L37" i="27"/>
  <c r="K37" i="27"/>
  <c r="J37" i="27"/>
  <c r="I37" i="27"/>
  <c r="H37" i="27"/>
  <c r="G37" i="27"/>
  <c r="F37" i="27"/>
  <c r="E37" i="27"/>
  <c r="AF32" i="27"/>
  <c r="AE32" i="27"/>
  <c r="AD32" i="27"/>
  <c r="AC32" i="27"/>
  <c r="AB32" i="27"/>
  <c r="AA32" i="27"/>
  <c r="Z32" i="27"/>
  <c r="Y32" i="27"/>
  <c r="X32" i="27"/>
  <c r="W32" i="27"/>
  <c r="AG32" i="27" s="1"/>
  <c r="N32" i="27"/>
  <c r="M32" i="27"/>
  <c r="L32" i="27"/>
  <c r="K32" i="27"/>
  <c r="J32" i="27"/>
  <c r="I32" i="27"/>
  <c r="H32" i="27"/>
  <c r="G32" i="27"/>
  <c r="O32" i="27" s="1"/>
  <c r="F32" i="27"/>
  <c r="E32" i="27"/>
  <c r="AF31" i="27"/>
  <c r="AE31" i="27"/>
  <c r="AD31" i="27"/>
  <c r="AC31" i="27"/>
  <c r="AB31" i="27"/>
  <c r="AA31" i="27"/>
  <c r="Z31" i="27"/>
  <c r="Y31" i="27"/>
  <c r="X31" i="27"/>
  <c r="W31" i="27"/>
  <c r="N31" i="27"/>
  <c r="M31" i="27"/>
  <c r="L31" i="27"/>
  <c r="K31" i="27"/>
  <c r="J31" i="27"/>
  <c r="I31" i="27"/>
  <c r="H31" i="27"/>
  <c r="G31" i="27"/>
  <c r="F31" i="27"/>
  <c r="E31" i="27"/>
  <c r="O31" i="27" s="1"/>
  <c r="O33" i="27" s="1"/>
  <c r="Q33" i="27" s="1"/>
  <c r="AF30" i="27"/>
  <c r="AE30" i="27"/>
  <c r="AD30" i="27"/>
  <c r="AC30" i="27"/>
  <c r="AB30" i="27"/>
  <c r="AA30" i="27"/>
  <c r="Z30" i="27"/>
  <c r="Y30" i="27"/>
  <c r="X30" i="27"/>
  <c r="W30" i="27"/>
  <c r="N30" i="27"/>
  <c r="M30" i="27"/>
  <c r="L30" i="27"/>
  <c r="K30" i="27"/>
  <c r="J30" i="27"/>
  <c r="I30" i="27"/>
  <c r="H30" i="27"/>
  <c r="G30" i="27"/>
  <c r="F30" i="27"/>
  <c r="E30" i="27"/>
  <c r="AH24" i="27"/>
  <c r="AI24" i="27" s="1"/>
  <c r="AG24" i="27"/>
  <c r="O24" i="27"/>
  <c r="P24" i="27" s="1"/>
  <c r="Q24" i="27" s="1"/>
  <c r="AH23" i="27"/>
  <c r="AI23" i="27" s="1"/>
  <c r="AG23" i="27"/>
  <c r="P23" i="27"/>
  <c r="Q23" i="27" s="1"/>
  <c r="O23" i="27"/>
  <c r="AH22" i="27"/>
  <c r="AI22" i="27" s="1"/>
  <c r="AG22" i="27"/>
  <c r="P22" i="27"/>
  <c r="Q22" i="27" s="1"/>
  <c r="O22" i="27"/>
  <c r="AH21" i="27"/>
  <c r="AI21" i="27" s="1"/>
  <c r="AG21" i="27"/>
  <c r="O21" i="27"/>
  <c r="P21" i="27" s="1"/>
  <c r="Q21" i="27" s="1"/>
  <c r="AI20" i="27"/>
  <c r="AH20" i="27"/>
  <c r="AG20" i="27"/>
  <c r="O20" i="27"/>
  <c r="P20" i="27" s="1"/>
  <c r="Q20" i="27" s="1"/>
  <c r="AH19" i="27"/>
  <c r="AI19" i="27" s="1"/>
  <c r="AG19" i="27"/>
  <c r="Q19" i="27"/>
  <c r="P19" i="27"/>
  <c r="O19" i="27"/>
  <c r="AH18" i="27"/>
  <c r="AI18" i="27" s="1"/>
  <c r="AG18" i="27"/>
  <c r="P18" i="27"/>
  <c r="Q18" i="27" s="1"/>
  <c r="O18" i="27"/>
  <c r="AI17" i="27"/>
  <c r="AH17" i="27"/>
  <c r="AG17" i="27"/>
  <c r="O17" i="27"/>
  <c r="P17" i="27" s="1"/>
  <c r="Q17" i="27" s="1"/>
  <c r="AH16" i="27"/>
  <c r="AI16" i="27" s="1"/>
  <c r="AG16" i="27"/>
  <c r="O16" i="27"/>
  <c r="V8" i="27"/>
  <c r="H8" i="27"/>
  <c r="AF49" i="28"/>
  <c r="AE49" i="28"/>
  <c r="AD49" i="28"/>
  <c r="AC49" i="28"/>
  <c r="AB49" i="28"/>
  <c r="AA49" i="28"/>
  <c r="Z49" i="28"/>
  <c r="Y49" i="28"/>
  <c r="X49" i="28"/>
  <c r="W49" i="28"/>
  <c r="N49" i="28"/>
  <c r="M49" i="28"/>
  <c r="L49" i="28"/>
  <c r="K49" i="28"/>
  <c r="J49" i="28"/>
  <c r="I49" i="28"/>
  <c r="H49" i="28"/>
  <c r="G49" i="28"/>
  <c r="F49" i="28"/>
  <c r="E49" i="28"/>
  <c r="AA47" i="28"/>
  <c r="AE46" i="28"/>
  <c r="AC46" i="28"/>
  <c r="Z46" i="28"/>
  <c r="W46" i="28"/>
  <c r="M46" i="28"/>
  <c r="J46" i="28"/>
  <c r="G46" i="28"/>
  <c r="E46" i="28"/>
  <c r="AA45" i="28"/>
  <c r="K45" i="28"/>
  <c r="F45" i="28"/>
  <c r="AF39" i="28"/>
  <c r="AE39" i="28"/>
  <c r="AD39" i="28"/>
  <c r="AC39" i="28"/>
  <c r="AB39" i="28"/>
  <c r="AA39" i="28"/>
  <c r="Z39" i="28"/>
  <c r="Y39" i="28"/>
  <c r="X39" i="28"/>
  <c r="W39" i="28"/>
  <c r="N39" i="28"/>
  <c r="M39" i="28"/>
  <c r="L39" i="28"/>
  <c r="K39" i="28"/>
  <c r="J39" i="28"/>
  <c r="I39" i="28"/>
  <c r="H39" i="28"/>
  <c r="G39" i="28"/>
  <c r="F39" i="28"/>
  <c r="E39" i="28"/>
  <c r="AF38" i="28"/>
  <c r="AF46" i="28" s="1"/>
  <c r="AE38" i="28"/>
  <c r="AE47" i="28" s="1"/>
  <c r="AD38" i="28"/>
  <c r="AD46" i="28" s="1"/>
  <c r="AC38" i="28"/>
  <c r="AC47" i="28" s="1"/>
  <c r="AB38" i="28"/>
  <c r="AB47" i="28" s="1"/>
  <c r="AA38" i="28"/>
  <c r="AA46" i="28" s="1"/>
  <c r="Z38" i="28"/>
  <c r="Z47" i="28" s="1"/>
  <c r="Y38" i="28"/>
  <c r="Y46" i="28" s="1"/>
  <c r="X38" i="28"/>
  <c r="X46" i="28" s="1"/>
  <c r="W38" i="28"/>
  <c r="W47" i="28" s="1"/>
  <c r="N38" i="28"/>
  <c r="N46" i="28" s="1"/>
  <c r="M38" i="28"/>
  <c r="M47" i="28" s="1"/>
  <c r="L38" i="28"/>
  <c r="L47" i="28" s="1"/>
  <c r="K38" i="28"/>
  <c r="K46" i="28" s="1"/>
  <c r="J38" i="28"/>
  <c r="J47" i="28" s="1"/>
  <c r="I38" i="28"/>
  <c r="I46" i="28" s="1"/>
  <c r="H38" i="28"/>
  <c r="H46" i="28" s="1"/>
  <c r="G38" i="28"/>
  <c r="G47" i="28" s="1"/>
  <c r="F38" i="28"/>
  <c r="F46" i="28" s="1"/>
  <c r="E38" i="28"/>
  <c r="E47" i="28" s="1"/>
  <c r="AF37" i="28"/>
  <c r="AE37" i="28"/>
  <c r="AD37" i="28"/>
  <c r="AC37" i="28"/>
  <c r="AB37" i="28"/>
  <c r="AA37" i="28"/>
  <c r="Z37" i="28"/>
  <c r="Y37" i="28"/>
  <c r="X37" i="28"/>
  <c r="W37" i="28"/>
  <c r="N37" i="28"/>
  <c r="M37" i="28"/>
  <c r="L37" i="28"/>
  <c r="K37" i="28"/>
  <c r="J37" i="28"/>
  <c r="I37" i="28"/>
  <c r="H37" i="28"/>
  <c r="G37" i="28"/>
  <c r="F37" i="28"/>
  <c r="E37" i="28"/>
  <c r="AF32" i="28"/>
  <c r="AE32" i="28"/>
  <c r="AD32" i="28"/>
  <c r="AC32" i="28"/>
  <c r="AB32" i="28"/>
  <c r="AA32" i="28"/>
  <c r="Z32" i="28"/>
  <c r="Y32" i="28"/>
  <c r="X32" i="28"/>
  <c r="W32" i="28"/>
  <c r="AG32" i="28" s="1"/>
  <c r="N32" i="28"/>
  <c r="M32" i="28"/>
  <c r="L32" i="28"/>
  <c r="K32" i="28"/>
  <c r="J32" i="28"/>
  <c r="I32" i="28"/>
  <c r="H32" i="28"/>
  <c r="G32" i="28"/>
  <c r="F32" i="28"/>
  <c r="E32" i="28"/>
  <c r="AF31" i="28"/>
  <c r="AE31" i="28"/>
  <c r="AD31" i="28"/>
  <c r="AC31" i="28"/>
  <c r="AB31" i="28"/>
  <c r="AA31" i="28"/>
  <c r="Z31" i="28"/>
  <c r="Y31" i="28"/>
  <c r="AG31" i="28" s="1"/>
  <c r="X31" i="28"/>
  <c r="W31" i="28"/>
  <c r="N31" i="28"/>
  <c r="M31" i="28"/>
  <c r="L31" i="28"/>
  <c r="K31" i="28"/>
  <c r="J31" i="28"/>
  <c r="I31" i="28"/>
  <c r="H31" i="28"/>
  <c r="G31" i="28"/>
  <c r="F31" i="28"/>
  <c r="E31" i="28"/>
  <c r="AF30" i="28"/>
  <c r="AE30" i="28"/>
  <c r="AD30" i="28"/>
  <c r="AC30" i="28"/>
  <c r="AB30" i="28"/>
  <c r="AA30" i="28"/>
  <c r="Z30" i="28"/>
  <c r="Y30" i="28"/>
  <c r="X30" i="28"/>
  <c r="W30" i="28"/>
  <c r="N30" i="28"/>
  <c r="M30" i="28"/>
  <c r="L30" i="28"/>
  <c r="K30" i="28"/>
  <c r="J30" i="28"/>
  <c r="I30" i="28"/>
  <c r="H30" i="28"/>
  <c r="G30" i="28"/>
  <c r="F30" i="28"/>
  <c r="E30" i="28"/>
  <c r="AH24" i="28"/>
  <c r="AI24" i="28" s="1"/>
  <c r="AG24" i="28"/>
  <c r="P24" i="28"/>
  <c r="Q24" i="28" s="1"/>
  <c r="O24" i="28"/>
  <c r="AH23" i="28"/>
  <c r="AI23" i="28" s="1"/>
  <c r="AG23" i="28"/>
  <c r="O23" i="28"/>
  <c r="P23" i="28" s="1"/>
  <c r="Q23" i="28" s="1"/>
  <c r="AH22" i="28"/>
  <c r="AI22" i="28" s="1"/>
  <c r="AG22" i="28"/>
  <c r="P22" i="28"/>
  <c r="Q22" i="28" s="1"/>
  <c r="O22" i="28"/>
  <c r="AH21" i="28"/>
  <c r="AI21" i="28" s="1"/>
  <c r="AG21" i="28"/>
  <c r="O21" i="28"/>
  <c r="P21" i="28" s="1"/>
  <c r="Q21" i="28" s="1"/>
  <c r="AI20" i="28"/>
  <c r="AH20" i="28"/>
  <c r="AG20" i="28"/>
  <c r="Q20" i="28"/>
  <c r="P20" i="28"/>
  <c r="O20" i="28"/>
  <c r="AH19" i="28"/>
  <c r="AI19" i="28" s="1"/>
  <c r="AG19" i="28"/>
  <c r="O19" i="28"/>
  <c r="P19" i="28" s="1"/>
  <c r="Q19" i="28" s="1"/>
  <c r="AI18" i="28"/>
  <c r="AH18" i="28"/>
  <c r="AG18" i="28"/>
  <c r="P18" i="28"/>
  <c r="Q18" i="28" s="1"/>
  <c r="O18" i="28"/>
  <c r="AH17" i="28"/>
  <c r="AI17" i="28" s="1"/>
  <c r="AG17" i="28"/>
  <c r="O17" i="28"/>
  <c r="P17" i="28" s="1"/>
  <c r="Q17" i="28" s="1"/>
  <c r="AH16" i="28"/>
  <c r="AI16" i="28" s="1"/>
  <c r="AG16" i="28"/>
  <c r="P16" i="28"/>
  <c r="Q16" i="28" s="1"/>
  <c r="O16" i="28"/>
  <c r="V8" i="28"/>
  <c r="H8" i="28"/>
  <c r="K5" i="28"/>
  <c r="AF49" i="29"/>
  <c r="AE49" i="29"/>
  <c r="AD49" i="29"/>
  <c r="AC49" i="29"/>
  <c r="AB49" i="29"/>
  <c r="AA49" i="29"/>
  <c r="Z49" i="29"/>
  <c r="Y49" i="29"/>
  <c r="X49" i="29"/>
  <c r="W49" i="29"/>
  <c r="N49" i="29"/>
  <c r="M49" i="29"/>
  <c r="L49" i="29"/>
  <c r="K49" i="29"/>
  <c r="J49" i="29"/>
  <c r="I49" i="29"/>
  <c r="H49" i="29"/>
  <c r="G49" i="29"/>
  <c r="F49" i="29"/>
  <c r="E49" i="29"/>
  <c r="AE47" i="29"/>
  <c r="G47" i="29"/>
  <c r="AB46" i="29"/>
  <c r="Z46" i="29"/>
  <c r="L46" i="29"/>
  <c r="J46" i="29"/>
  <c r="AF45" i="29"/>
  <c r="H45" i="29"/>
  <c r="AF39" i="29"/>
  <c r="AE39" i="29"/>
  <c r="AE45" i="29" s="1"/>
  <c r="AD39" i="29"/>
  <c r="AC39" i="29"/>
  <c r="AB39" i="29"/>
  <c r="AA39" i="29"/>
  <c r="Z39" i="29"/>
  <c r="Y39" i="29"/>
  <c r="X39" i="29"/>
  <c r="W39" i="29"/>
  <c r="N39" i="29"/>
  <c r="M39" i="29"/>
  <c r="L39" i="29"/>
  <c r="K39" i="29"/>
  <c r="J39" i="29"/>
  <c r="I39" i="29"/>
  <c r="H39" i="29"/>
  <c r="G39" i="29"/>
  <c r="F39" i="29"/>
  <c r="E39" i="29"/>
  <c r="AF38" i="29"/>
  <c r="AF46" i="29" s="1"/>
  <c r="AE38" i="29"/>
  <c r="AE46" i="29" s="1"/>
  <c r="AD38" i="29"/>
  <c r="AD46" i="29" s="1"/>
  <c r="AC38" i="29"/>
  <c r="AC46" i="29" s="1"/>
  <c r="AB38" i="29"/>
  <c r="AB47" i="29" s="1"/>
  <c r="AA38" i="29"/>
  <c r="AA45" i="29" s="1"/>
  <c r="Z38" i="29"/>
  <c r="Z47" i="29" s="1"/>
  <c r="Y38" i="29"/>
  <c r="Y47" i="29" s="1"/>
  <c r="X38" i="29"/>
  <c r="X46" i="29" s="1"/>
  <c r="W38" i="29"/>
  <c r="W47" i="29" s="1"/>
  <c r="N38" i="29"/>
  <c r="N46" i="29" s="1"/>
  <c r="M38" i="29"/>
  <c r="M46" i="29" s="1"/>
  <c r="L38" i="29"/>
  <c r="L47" i="29" s="1"/>
  <c r="K38" i="29"/>
  <c r="J38" i="29"/>
  <c r="J47" i="29" s="1"/>
  <c r="I38" i="29"/>
  <c r="I47" i="29" s="1"/>
  <c r="H38" i="29"/>
  <c r="H46" i="29" s="1"/>
  <c r="G38" i="29"/>
  <c r="G46" i="29" s="1"/>
  <c r="F38" i="29"/>
  <c r="E38" i="29"/>
  <c r="E46" i="29" s="1"/>
  <c r="AF37" i="29"/>
  <c r="AE37" i="29"/>
  <c r="AD37" i="29"/>
  <c r="AC37" i="29"/>
  <c r="AB37" i="29"/>
  <c r="AA37" i="29"/>
  <c r="Z37" i="29"/>
  <c r="Y37" i="29"/>
  <c r="X37" i="29"/>
  <c r="W37" i="29"/>
  <c r="N37" i="29"/>
  <c r="M37" i="29"/>
  <c r="L37" i="29"/>
  <c r="K37" i="29"/>
  <c r="J37" i="29"/>
  <c r="I37" i="29"/>
  <c r="H37" i="29"/>
  <c r="G37" i="29"/>
  <c r="F37" i="29"/>
  <c r="E37" i="29"/>
  <c r="AF32" i="29"/>
  <c r="AE32" i="29"/>
  <c r="AD32" i="29"/>
  <c r="AC32" i="29"/>
  <c r="AB32" i="29"/>
  <c r="AA32" i="29"/>
  <c r="Z32" i="29"/>
  <c r="Y32" i="29"/>
  <c r="X32" i="29"/>
  <c r="AG32" i="29" s="1"/>
  <c r="W32" i="29"/>
  <c r="N32" i="29"/>
  <c r="M32" i="29"/>
  <c r="L32" i="29"/>
  <c r="K32" i="29"/>
  <c r="J32" i="29"/>
  <c r="I32" i="29"/>
  <c r="H32" i="29"/>
  <c r="G32" i="29"/>
  <c r="F32" i="29"/>
  <c r="E32" i="29"/>
  <c r="AF31" i="29"/>
  <c r="AE31" i="29"/>
  <c r="AD31" i="29"/>
  <c r="AC31" i="29"/>
  <c r="AB31" i="29"/>
  <c r="AA31" i="29"/>
  <c r="Z31" i="29"/>
  <c r="Y31" i="29"/>
  <c r="X31" i="29"/>
  <c r="W31" i="29"/>
  <c r="AG31" i="29" s="1"/>
  <c r="N31" i="29"/>
  <c r="M31" i="29"/>
  <c r="L31" i="29"/>
  <c r="K31" i="29"/>
  <c r="J31" i="29"/>
  <c r="I31" i="29"/>
  <c r="H31" i="29"/>
  <c r="G31" i="29"/>
  <c r="F31" i="29"/>
  <c r="O31" i="29" s="1"/>
  <c r="E31" i="29"/>
  <c r="AF30" i="29"/>
  <c r="AE30" i="29"/>
  <c r="AD30" i="29"/>
  <c r="AC30" i="29"/>
  <c r="AB30" i="29"/>
  <c r="AA30" i="29"/>
  <c r="Z30" i="29"/>
  <c r="Y30" i="29"/>
  <c r="X30" i="29"/>
  <c r="W30" i="29"/>
  <c r="N30" i="29"/>
  <c r="M30" i="29"/>
  <c r="L30" i="29"/>
  <c r="K30" i="29"/>
  <c r="J30" i="29"/>
  <c r="I30" i="29"/>
  <c r="H30" i="29"/>
  <c r="G30" i="29"/>
  <c r="F30" i="29"/>
  <c r="E30" i="29"/>
  <c r="AH24" i="29"/>
  <c r="AI24" i="29" s="1"/>
  <c r="AG24" i="29"/>
  <c r="O24" i="29"/>
  <c r="P24" i="29" s="1"/>
  <c r="Q24" i="29" s="1"/>
  <c r="AH23" i="29"/>
  <c r="AI23" i="29" s="1"/>
  <c r="AG23" i="29"/>
  <c r="O23" i="29"/>
  <c r="P23" i="29" s="1"/>
  <c r="Q23" i="29" s="1"/>
  <c r="AH22" i="29"/>
  <c r="AI22" i="29" s="1"/>
  <c r="AG22" i="29"/>
  <c r="P22" i="29"/>
  <c r="Q22" i="29" s="1"/>
  <c r="O22" i="29"/>
  <c r="AH21" i="29"/>
  <c r="AI21" i="29" s="1"/>
  <c r="AG21" i="29"/>
  <c r="O21" i="29"/>
  <c r="P21" i="29" s="1"/>
  <c r="Q21" i="29" s="1"/>
  <c r="AI20" i="29"/>
  <c r="AH20" i="29"/>
  <c r="AG20" i="29"/>
  <c r="O20" i="29"/>
  <c r="P20" i="29" s="1"/>
  <c r="Q20" i="29" s="1"/>
  <c r="AI19" i="29"/>
  <c r="AH19" i="29"/>
  <c r="AG19" i="29"/>
  <c r="O19" i="29"/>
  <c r="P19" i="29" s="1"/>
  <c r="Q19" i="29" s="1"/>
  <c r="AH18" i="29"/>
  <c r="AI18" i="29" s="1"/>
  <c r="AG18" i="29"/>
  <c r="P18" i="29"/>
  <c r="Q18" i="29" s="1"/>
  <c r="O18" i="29"/>
  <c r="AH17" i="29"/>
  <c r="AG17" i="29"/>
  <c r="P17" i="29"/>
  <c r="Q17" i="29" s="1"/>
  <c r="O17" i="29"/>
  <c r="AH16" i="29"/>
  <c r="AI16" i="29" s="1"/>
  <c r="AG16" i="29"/>
  <c r="O16" i="29"/>
  <c r="P16" i="29" s="1"/>
  <c r="V8" i="29"/>
  <c r="H8" i="29"/>
  <c r="K5" i="29"/>
  <c r="E55" i="29" s="1"/>
  <c r="E56" i="29" s="1"/>
  <c r="H33" i="2" s="1"/>
  <c r="AF49" i="30"/>
  <c r="AE49" i="30"/>
  <c r="AD49" i="30"/>
  <c r="AC49" i="30"/>
  <c r="AB49" i="30"/>
  <c r="AA49" i="30"/>
  <c r="Z49" i="30"/>
  <c r="Y49" i="30"/>
  <c r="X49" i="30"/>
  <c r="W49" i="30"/>
  <c r="N49" i="30"/>
  <c r="M49" i="30"/>
  <c r="L49" i="30"/>
  <c r="K49" i="30"/>
  <c r="J49" i="30"/>
  <c r="I49" i="30"/>
  <c r="H49" i="30"/>
  <c r="G49" i="30"/>
  <c r="F49" i="30"/>
  <c r="E49" i="30"/>
  <c r="AA47" i="30"/>
  <c r="Y47" i="30"/>
  <c r="L47" i="30"/>
  <c r="I47" i="30"/>
  <c r="AF46" i="30"/>
  <c r="AE46" i="30"/>
  <c r="AB46" i="30"/>
  <c r="W46" i="30"/>
  <c r="L46" i="30"/>
  <c r="G46" i="30"/>
  <c r="AA45" i="30"/>
  <c r="K45" i="30"/>
  <c r="AF39" i="30"/>
  <c r="AE39" i="30"/>
  <c r="AD39" i="30"/>
  <c r="AC39" i="30"/>
  <c r="AB39" i="30"/>
  <c r="AB45" i="30" s="1"/>
  <c r="AA39" i="30"/>
  <c r="Z39" i="30"/>
  <c r="Y39" i="30"/>
  <c r="X39" i="30"/>
  <c r="W39" i="30"/>
  <c r="N39" i="30"/>
  <c r="M39" i="30"/>
  <c r="L39" i="30"/>
  <c r="L45" i="30" s="1"/>
  <c r="K39" i="30"/>
  <c r="J39" i="30"/>
  <c r="I39" i="30"/>
  <c r="H39" i="30"/>
  <c r="G39" i="30"/>
  <c r="F39" i="30"/>
  <c r="E39" i="30"/>
  <c r="AF38" i="30"/>
  <c r="AF47" i="30" s="1"/>
  <c r="AE38" i="30"/>
  <c r="AE47" i="30" s="1"/>
  <c r="AD38" i="30"/>
  <c r="AD47" i="30" s="1"/>
  <c r="AC38" i="30"/>
  <c r="AB38" i="30"/>
  <c r="AB47" i="30" s="1"/>
  <c r="AA38" i="30"/>
  <c r="AA46" i="30" s="1"/>
  <c r="Z38" i="30"/>
  <c r="Z46" i="30" s="1"/>
  <c r="Y38" i="30"/>
  <c r="Y46" i="30" s="1"/>
  <c r="X38" i="30"/>
  <c r="X45" i="30" s="1"/>
  <c r="W38" i="30"/>
  <c r="W47" i="30" s="1"/>
  <c r="N38" i="30"/>
  <c r="N47" i="30" s="1"/>
  <c r="M38" i="30"/>
  <c r="L38" i="30"/>
  <c r="K38" i="30"/>
  <c r="K46" i="30" s="1"/>
  <c r="J38" i="30"/>
  <c r="J46" i="30" s="1"/>
  <c r="I38" i="30"/>
  <c r="H38" i="30"/>
  <c r="H46" i="30" s="1"/>
  <c r="G38" i="30"/>
  <c r="G47" i="30" s="1"/>
  <c r="F38" i="30"/>
  <c r="F47" i="30" s="1"/>
  <c r="E38" i="30"/>
  <c r="AF37" i="30"/>
  <c r="AE37" i="30"/>
  <c r="AD37" i="30"/>
  <c r="AC37" i="30"/>
  <c r="AB37" i="30"/>
  <c r="AA37" i="30"/>
  <c r="Z37" i="30"/>
  <c r="Y37" i="30"/>
  <c r="X37" i="30"/>
  <c r="W37" i="30"/>
  <c r="N37" i="30"/>
  <c r="M37" i="30"/>
  <c r="L37" i="30"/>
  <c r="K37" i="30"/>
  <c r="J37" i="30"/>
  <c r="I37" i="30"/>
  <c r="H37" i="30"/>
  <c r="G37" i="30"/>
  <c r="F37" i="30"/>
  <c r="E37" i="30"/>
  <c r="AF32" i="30"/>
  <c r="AE32" i="30"/>
  <c r="AD32" i="30"/>
  <c r="AC32" i="30"/>
  <c r="AB32" i="30"/>
  <c r="AA32" i="30"/>
  <c r="Z32" i="30"/>
  <c r="Y32" i="30"/>
  <c r="AG32" i="30" s="1"/>
  <c r="X32" i="30"/>
  <c r="W32" i="30"/>
  <c r="N32" i="30"/>
  <c r="M32" i="30"/>
  <c r="L32" i="30"/>
  <c r="K32" i="30"/>
  <c r="J32" i="30"/>
  <c r="I32" i="30"/>
  <c r="H32" i="30"/>
  <c r="G32" i="30"/>
  <c r="O32" i="30" s="1"/>
  <c r="F32" i="30"/>
  <c r="E32" i="30"/>
  <c r="AF31" i="30"/>
  <c r="AE31" i="30"/>
  <c r="AD31" i="30"/>
  <c r="AC31" i="30"/>
  <c r="AB31" i="30"/>
  <c r="AA31" i="30"/>
  <c r="Z31" i="30"/>
  <c r="Y31" i="30"/>
  <c r="X31" i="30"/>
  <c r="W31" i="30"/>
  <c r="N31" i="30"/>
  <c r="M31" i="30"/>
  <c r="L31" i="30"/>
  <c r="K31" i="30"/>
  <c r="J31" i="30"/>
  <c r="I31" i="30"/>
  <c r="H31" i="30"/>
  <c r="G31" i="30"/>
  <c r="F31" i="30"/>
  <c r="E31" i="30"/>
  <c r="AF30" i="30"/>
  <c r="AE30" i="30"/>
  <c r="AD30" i="30"/>
  <c r="AC30" i="30"/>
  <c r="AB30" i="30"/>
  <c r="AA30" i="30"/>
  <c r="Z30" i="30"/>
  <c r="Y30" i="30"/>
  <c r="X30" i="30"/>
  <c r="W30" i="30"/>
  <c r="N30" i="30"/>
  <c r="M30" i="30"/>
  <c r="L30" i="30"/>
  <c r="K30" i="30"/>
  <c r="J30" i="30"/>
  <c r="I30" i="30"/>
  <c r="H30" i="30"/>
  <c r="G30" i="30"/>
  <c r="F30" i="30"/>
  <c r="E30" i="30"/>
  <c r="AH24" i="30"/>
  <c r="AI24" i="30" s="1"/>
  <c r="AG24" i="30"/>
  <c r="O24" i="30"/>
  <c r="P24" i="30" s="1"/>
  <c r="Q24" i="30" s="1"/>
  <c r="AH23" i="30"/>
  <c r="AI23" i="30" s="1"/>
  <c r="AG23" i="30"/>
  <c r="O23" i="30"/>
  <c r="P23" i="30" s="1"/>
  <c r="Q23" i="30" s="1"/>
  <c r="AH22" i="30"/>
  <c r="AI22" i="30" s="1"/>
  <c r="AG22" i="30"/>
  <c r="O22" i="30"/>
  <c r="P22" i="30" s="1"/>
  <c r="Q22" i="30" s="1"/>
  <c r="AH21" i="30"/>
  <c r="AI21" i="30" s="1"/>
  <c r="AG21" i="30"/>
  <c r="P21" i="30"/>
  <c r="Q21" i="30" s="1"/>
  <c r="O21" i="30"/>
  <c r="AH20" i="30"/>
  <c r="AI20" i="30" s="1"/>
  <c r="AG20" i="30"/>
  <c r="O20" i="30"/>
  <c r="P20" i="30" s="1"/>
  <c r="Q20" i="30" s="1"/>
  <c r="AI19" i="30"/>
  <c r="AH19" i="30"/>
  <c r="AG19" i="30"/>
  <c r="P19" i="30"/>
  <c r="Q19" i="30" s="1"/>
  <c r="O19" i="30"/>
  <c r="AH18" i="30"/>
  <c r="AI18" i="30" s="1"/>
  <c r="AG18" i="30"/>
  <c r="O18" i="30"/>
  <c r="P18" i="30" s="1"/>
  <c r="Q18" i="30" s="1"/>
  <c r="AH17" i="30"/>
  <c r="AI17" i="30" s="1"/>
  <c r="AG17" i="30"/>
  <c r="P17" i="30"/>
  <c r="Q17" i="30" s="1"/>
  <c r="O17" i="30"/>
  <c r="AH16" i="30"/>
  <c r="AG16" i="30"/>
  <c r="O16" i="30"/>
  <c r="V8" i="30"/>
  <c r="H8" i="30"/>
  <c r="K5" i="30"/>
  <c r="E55" i="30" s="1"/>
  <c r="E56" i="30" s="1"/>
  <c r="H34" i="2" s="1"/>
  <c r="AF49" i="31"/>
  <c r="AE49" i="31"/>
  <c r="AD49" i="31"/>
  <c r="AC49" i="31"/>
  <c r="AB49" i="31"/>
  <c r="AA49" i="31"/>
  <c r="Z49" i="31"/>
  <c r="Y49" i="31"/>
  <c r="X49" i="31"/>
  <c r="W49" i="31"/>
  <c r="N49" i="31"/>
  <c r="M49" i="31"/>
  <c r="L49" i="31"/>
  <c r="K49" i="31"/>
  <c r="J49" i="31"/>
  <c r="I49" i="31"/>
  <c r="H49" i="31"/>
  <c r="G49" i="31"/>
  <c r="F49" i="31"/>
  <c r="E49" i="31"/>
  <c r="X47" i="31"/>
  <c r="AB46" i="31"/>
  <c r="Z46" i="31"/>
  <c r="Y46" i="31"/>
  <c r="L46" i="31"/>
  <c r="J46" i="31"/>
  <c r="I46" i="31"/>
  <c r="M45" i="31"/>
  <c r="AF39" i="31"/>
  <c r="AE39" i="31"/>
  <c r="AD39" i="31"/>
  <c r="AC39" i="31"/>
  <c r="AB39" i="31"/>
  <c r="AA39" i="31"/>
  <c r="Z39" i="31"/>
  <c r="Y39" i="31"/>
  <c r="X39" i="31"/>
  <c r="W39" i="31"/>
  <c r="N39" i="31"/>
  <c r="M39" i="31"/>
  <c r="L39" i="31"/>
  <c r="K39" i="31"/>
  <c r="J39" i="31"/>
  <c r="I39" i="31"/>
  <c r="H39" i="31"/>
  <c r="G39" i="31"/>
  <c r="F39" i="31"/>
  <c r="E39" i="31"/>
  <c r="AF38" i="31"/>
  <c r="AF46" i="31" s="1"/>
  <c r="AE38" i="31"/>
  <c r="AE46" i="31" s="1"/>
  <c r="AD38" i="31"/>
  <c r="AD46" i="31" s="1"/>
  <c r="AC38" i="31"/>
  <c r="AC46" i="31" s="1"/>
  <c r="AB38" i="31"/>
  <c r="AB47" i="31" s="1"/>
  <c r="AA38" i="31"/>
  <c r="AA47" i="31" s="1"/>
  <c r="Z38" i="31"/>
  <c r="Z47" i="31" s="1"/>
  <c r="Y38" i="31"/>
  <c r="Y47" i="31" s="1"/>
  <c r="X38" i="31"/>
  <c r="X46" i="31" s="1"/>
  <c r="W38" i="31"/>
  <c r="W46" i="31" s="1"/>
  <c r="N38" i="31"/>
  <c r="N46" i="31" s="1"/>
  <c r="M38" i="31"/>
  <c r="M46" i="31" s="1"/>
  <c r="L38" i="31"/>
  <c r="L47" i="31" s="1"/>
  <c r="K38" i="31"/>
  <c r="K47" i="31" s="1"/>
  <c r="J38" i="31"/>
  <c r="J47" i="31" s="1"/>
  <c r="I38" i="31"/>
  <c r="I47" i="31" s="1"/>
  <c r="H38" i="31"/>
  <c r="H46" i="31" s="1"/>
  <c r="G38" i="31"/>
  <c r="G46" i="31" s="1"/>
  <c r="F38" i="31"/>
  <c r="F46" i="31" s="1"/>
  <c r="E38" i="31"/>
  <c r="E46" i="31" s="1"/>
  <c r="AF37" i="31"/>
  <c r="AE37" i="31"/>
  <c r="AD37" i="31"/>
  <c r="AC37" i="31"/>
  <c r="AB37" i="31"/>
  <c r="AA37" i="31"/>
  <c r="Z37" i="31"/>
  <c r="Y37" i="31"/>
  <c r="X37" i="31"/>
  <c r="W37" i="31"/>
  <c r="N37" i="31"/>
  <c r="M37" i="31"/>
  <c r="L37" i="31"/>
  <c r="K37" i="31"/>
  <c r="J37" i="31"/>
  <c r="I37" i="31"/>
  <c r="H37" i="31"/>
  <c r="G37" i="31"/>
  <c r="F37" i="31"/>
  <c r="E37" i="31"/>
  <c r="AF32" i="31"/>
  <c r="AE32" i="31"/>
  <c r="AD32" i="31"/>
  <c r="AC32" i="31"/>
  <c r="AB32" i="31"/>
  <c r="AA32" i="31"/>
  <c r="Z32" i="31"/>
  <c r="Y32" i="31"/>
  <c r="AG32" i="31" s="1"/>
  <c r="X32" i="31"/>
  <c r="W32" i="31"/>
  <c r="N32" i="31"/>
  <c r="M32" i="31"/>
  <c r="L32" i="31"/>
  <c r="K32" i="31"/>
  <c r="J32" i="31"/>
  <c r="I32" i="31"/>
  <c r="H32" i="31"/>
  <c r="G32" i="31"/>
  <c r="O32" i="31" s="1"/>
  <c r="F32" i="31"/>
  <c r="E32" i="31"/>
  <c r="AF31" i="31"/>
  <c r="AE31" i="31"/>
  <c r="AD31" i="31"/>
  <c r="AC31" i="31"/>
  <c r="AB31" i="31"/>
  <c r="AA31" i="31"/>
  <c r="Z31" i="31"/>
  <c r="Y31" i="31"/>
  <c r="X31" i="31"/>
  <c r="W31" i="31"/>
  <c r="N31" i="31"/>
  <c r="M31" i="31"/>
  <c r="L31" i="31"/>
  <c r="K31" i="31"/>
  <c r="J31" i="31"/>
  <c r="I31" i="31"/>
  <c r="H31" i="31"/>
  <c r="G31" i="31"/>
  <c r="F31" i="31"/>
  <c r="E31" i="31"/>
  <c r="AF30" i="31"/>
  <c r="AE30" i="31"/>
  <c r="AD30" i="31"/>
  <c r="AC30" i="31"/>
  <c r="AB30" i="31"/>
  <c r="AA30" i="31"/>
  <c r="Z30" i="31"/>
  <c r="Y30" i="31"/>
  <c r="X30" i="31"/>
  <c r="W30" i="31"/>
  <c r="N30" i="31"/>
  <c r="M30" i="31"/>
  <c r="L30" i="31"/>
  <c r="K30" i="31"/>
  <c r="J30" i="31"/>
  <c r="I30" i="31"/>
  <c r="H30" i="31"/>
  <c r="G30" i="31"/>
  <c r="F30" i="31"/>
  <c r="E30" i="31"/>
  <c r="AH24" i="31"/>
  <c r="AI24" i="31" s="1"/>
  <c r="AG24" i="31"/>
  <c r="O24" i="31"/>
  <c r="P24" i="31" s="1"/>
  <c r="Q24" i="31" s="1"/>
  <c r="AH23" i="31"/>
  <c r="AI23" i="31" s="1"/>
  <c r="AG23" i="31"/>
  <c r="O23" i="31"/>
  <c r="P23" i="31" s="1"/>
  <c r="Q23" i="31" s="1"/>
  <c r="AH22" i="31"/>
  <c r="AI22" i="31" s="1"/>
  <c r="AG22" i="31"/>
  <c r="O22" i="31"/>
  <c r="P22" i="31" s="1"/>
  <c r="Q22" i="31" s="1"/>
  <c r="AH21" i="31"/>
  <c r="AI21" i="31" s="1"/>
  <c r="AG21" i="31"/>
  <c r="P21" i="31"/>
  <c r="Q21" i="31" s="1"/>
  <c r="O21" i="31"/>
  <c r="AH20" i="31"/>
  <c r="AI20" i="31" s="1"/>
  <c r="AG20" i="31"/>
  <c r="O20" i="31"/>
  <c r="P20" i="31" s="1"/>
  <c r="Q20" i="31" s="1"/>
  <c r="AI19" i="31"/>
  <c r="AH19" i="31"/>
  <c r="AG19" i="31"/>
  <c r="O19" i="31"/>
  <c r="P19" i="31" s="1"/>
  <c r="Q19" i="31" s="1"/>
  <c r="AH18" i="31"/>
  <c r="AI18" i="31" s="1"/>
  <c r="AG18" i="31"/>
  <c r="O18" i="31"/>
  <c r="P18" i="31" s="1"/>
  <c r="Q18" i="31" s="1"/>
  <c r="AH17" i="31"/>
  <c r="AI17" i="31" s="1"/>
  <c r="AG17" i="31"/>
  <c r="P17" i="31"/>
  <c r="Q17" i="31" s="1"/>
  <c r="O17" i="31"/>
  <c r="AH16" i="31"/>
  <c r="AG16" i="31"/>
  <c r="O16" i="31"/>
  <c r="P16" i="31" s="1"/>
  <c r="Q16" i="31" s="1"/>
  <c r="V8" i="31"/>
  <c r="H8" i="31"/>
  <c r="K5" i="31"/>
  <c r="E55" i="31" s="1"/>
  <c r="E56" i="31" s="1"/>
  <c r="H35" i="2" s="1"/>
  <c r="AF49" i="32"/>
  <c r="AE49" i="32"/>
  <c r="AD49" i="32"/>
  <c r="AC49" i="32"/>
  <c r="AB49" i="32"/>
  <c r="AA49" i="32"/>
  <c r="Z49" i="32"/>
  <c r="Y49" i="32"/>
  <c r="X49" i="32"/>
  <c r="W49" i="32"/>
  <c r="N49" i="32"/>
  <c r="M49" i="32"/>
  <c r="L49" i="32"/>
  <c r="K49" i="32"/>
  <c r="J49" i="32"/>
  <c r="I49" i="32"/>
  <c r="H49" i="32"/>
  <c r="G49" i="32"/>
  <c r="F49" i="32"/>
  <c r="E49" i="32"/>
  <c r="Z47" i="32"/>
  <c r="J47" i="32"/>
  <c r="AE46" i="32"/>
  <c r="AD46" i="32"/>
  <c r="AB46" i="32"/>
  <c r="Y46" i="32"/>
  <c r="W46" i="32"/>
  <c r="N46" i="32"/>
  <c r="L46" i="32"/>
  <c r="I46" i="32"/>
  <c r="G46" i="32"/>
  <c r="F46" i="32"/>
  <c r="Z45" i="32"/>
  <c r="J45" i="32"/>
  <c r="AF39" i="32"/>
  <c r="AE39" i="32"/>
  <c r="AD39" i="32"/>
  <c r="AC39" i="32"/>
  <c r="AB39" i="32"/>
  <c r="AA39" i="32"/>
  <c r="Z39" i="32"/>
  <c r="Y39" i="32"/>
  <c r="X39" i="32"/>
  <c r="W39" i="32"/>
  <c r="N39" i="32"/>
  <c r="M39" i="32"/>
  <c r="L39" i="32"/>
  <c r="K39" i="32"/>
  <c r="J39" i="32"/>
  <c r="I39" i="32"/>
  <c r="H39" i="32"/>
  <c r="G39" i="32"/>
  <c r="F39" i="32"/>
  <c r="E39" i="32"/>
  <c r="AF38" i="32"/>
  <c r="AF47" i="32" s="1"/>
  <c r="AE38" i="32"/>
  <c r="AE47" i="32" s="1"/>
  <c r="AD38" i="32"/>
  <c r="AD47" i="32" s="1"/>
  <c r="AC38" i="32"/>
  <c r="AB38" i="32"/>
  <c r="AB47" i="32" s="1"/>
  <c r="AA38" i="32"/>
  <c r="AA46" i="32" s="1"/>
  <c r="Z38" i="32"/>
  <c r="Z46" i="32" s="1"/>
  <c r="Y38" i="32"/>
  <c r="Y47" i="32" s="1"/>
  <c r="X38" i="32"/>
  <c r="X47" i="32" s="1"/>
  <c r="W38" i="32"/>
  <c r="W47" i="32" s="1"/>
  <c r="N38" i="32"/>
  <c r="N47" i="32" s="1"/>
  <c r="M38" i="32"/>
  <c r="L38" i="32"/>
  <c r="L47" i="32" s="1"/>
  <c r="K38" i="32"/>
  <c r="K46" i="32" s="1"/>
  <c r="J38" i="32"/>
  <c r="J46" i="32" s="1"/>
  <c r="I38" i="32"/>
  <c r="I47" i="32" s="1"/>
  <c r="H38" i="32"/>
  <c r="H47" i="32" s="1"/>
  <c r="G38" i="32"/>
  <c r="G47" i="32" s="1"/>
  <c r="F38" i="32"/>
  <c r="F47" i="32" s="1"/>
  <c r="E38" i="32"/>
  <c r="AF37" i="32"/>
  <c r="AE37" i="32"/>
  <c r="AD37" i="32"/>
  <c r="AC37" i="32"/>
  <c r="AB37" i="32"/>
  <c r="AA37" i="32"/>
  <c r="Z37" i="32"/>
  <c r="Y37" i="32"/>
  <c r="X37" i="32"/>
  <c r="W37" i="32"/>
  <c r="N37" i="32"/>
  <c r="M37" i="32"/>
  <c r="L37" i="32"/>
  <c r="K37" i="32"/>
  <c r="J37" i="32"/>
  <c r="I37" i="32"/>
  <c r="H37" i="32"/>
  <c r="G37" i="32"/>
  <c r="F37" i="32"/>
  <c r="E37" i="32"/>
  <c r="AF32" i="32"/>
  <c r="AE32" i="32"/>
  <c r="AD32" i="32"/>
  <c r="AC32" i="32"/>
  <c r="AB32" i="32"/>
  <c r="AA32" i="32"/>
  <c r="Z32" i="32"/>
  <c r="Y32" i="32"/>
  <c r="X32" i="32"/>
  <c r="W32" i="32"/>
  <c r="N32" i="32"/>
  <c r="M32" i="32"/>
  <c r="L32" i="32"/>
  <c r="K32" i="32"/>
  <c r="J32" i="32"/>
  <c r="I32" i="32"/>
  <c r="H32" i="32"/>
  <c r="G32" i="32"/>
  <c r="O32" i="32" s="1"/>
  <c r="F32" i="32"/>
  <c r="E32" i="32"/>
  <c r="AF31" i="32"/>
  <c r="AE31" i="32"/>
  <c r="AD31" i="32"/>
  <c r="AC31" i="32"/>
  <c r="AB31" i="32"/>
  <c r="AA31" i="32"/>
  <c r="Z31" i="32"/>
  <c r="Y31" i="32"/>
  <c r="AG31" i="32" s="1"/>
  <c r="X31" i="32"/>
  <c r="W31" i="32"/>
  <c r="N31" i="32"/>
  <c r="M31" i="32"/>
  <c r="L31" i="32"/>
  <c r="K31" i="32"/>
  <c r="J31" i="32"/>
  <c r="I31" i="32"/>
  <c r="H31" i="32"/>
  <c r="G31" i="32"/>
  <c r="F31" i="32"/>
  <c r="E31" i="32"/>
  <c r="O31" i="32" s="1"/>
  <c r="AF30" i="32"/>
  <c r="AE30" i="32"/>
  <c r="AD30" i="32"/>
  <c r="AC30" i="32"/>
  <c r="AB30" i="32"/>
  <c r="AA30" i="32"/>
  <c r="Z30" i="32"/>
  <c r="Y30" i="32"/>
  <c r="X30" i="32"/>
  <c r="W30" i="32"/>
  <c r="N30" i="32"/>
  <c r="M30" i="32"/>
  <c r="L30" i="32"/>
  <c r="K30" i="32"/>
  <c r="J30" i="32"/>
  <c r="I30" i="32"/>
  <c r="H30" i="32"/>
  <c r="G30" i="32"/>
  <c r="F30" i="32"/>
  <c r="E30" i="32"/>
  <c r="AH24" i="32"/>
  <c r="AI24" i="32" s="1"/>
  <c r="AG24" i="32"/>
  <c r="P24" i="32"/>
  <c r="Q24" i="32" s="1"/>
  <c r="O24" i="32"/>
  <c r="AH23" i="32"/>
  <c r="AI23" i="32" s="1"/>
  <c r="AG23" i="32"/>
  <c r="O23" i="32"/>
  <c r="P23" i="32" s="1"/>
  <c r="Q23" i="32" s="1"/>
  <c r="AH22" i="32"/>
  <c r="AI22" i="32" s="1"/>
  <c r="AG22" i="32"/>
  <c r="O22" i="32"/>
  <c r="P22" i="32" s="1"/>
  <c r="Q22" i="32" s="1"/>
  <c r="AH21" i="32"/>
  <c r="AI21" i="32" s="1"/>
  <c r="AG21" i="32"/>
  <c r="P21" i="32"/>
  <c r="Q21" i="32" s="1"/>
  <c r="O21" i="32"/>
  <c r="AH20" i="32"/>
  <c r="AI20" i="32" s="1"/>
  <c r="AG20" i="32"/>
  <c r="P20" i="32"/>
  <c r="Q20" i="32" s="1"/>
  <c r="O20" i="32"/>
  <c r="AI19" i="32"/>
  <c r="AH19" i="32"/>
  <c r="AG19" i="32"/>
  <c r="Q19" i="32"/>
  <c r="O19" i="32"/>
  <c r="P19" i="32" s="1"/>
  <c r="AI18" i="32"/>
  <c r="AH18" i="32"/>
  <c r="AG18" i="32"/>
  <c r="O18" i="32"/>
  <c r="P18" i="32" s="1"/>
  <c r="Q18" i="32" s="1"/>
  <c r="AH17" i="32"/>
  <c r="AI17" i="32" s="1"/>
  <c r="AG17" i="32"/>
  <c r="P17" i="32"/>
  <c r="Q17" i="32" s="1"/>
  <c r="O17" i="32"/>
  <c r="AH16" i="32"/>
  <c r="AG16" i="32"/>
  <c r="P16" i="32"/>
  <c r="Q16" i="32" s="1"/>
  <c r="O16" i="32"/>
  <c r="V8" i="32"/>
  <c r="H8" i="32"/>
  <c r="K5" i="32"/>
  <c r="E55" i="32" s="1"/>
  <c r="E56" i="32" s="1"/>
  <c r="H36" i="2" s="1"/>
  <c r="AF49" i="33"/>
  <c r="AE49" i="33"/>
  <c r="AD49" i="33"/>
  <c r="AC49" i="33"/>
  <c r="AB49" i="33"/>
  <c r="AA49" i="33"/>
  <c r="Z49" i="33"/>
  <c r="Y49" i="33"/>
  <c r="X49" i="33"/>
  <c r="W49" i="33"/>
  <c r="N49" i="33"/>
  <c r="M49" i="33"/>
  <c r="L49" i="33"/>
  <c r="K49" i="33"/>
  <c r="J49" i="33"/>
  <c r="I49" i="33"/>
  <c r="H49" i="33"/>
  <c r="G49" i="33"/>
  <c r="F49" i="33"/>
  <c r="E49" i="33"/>
  <c r="Z47" i="33"/>
  <c r="AD46" i="33"/>
  <c r="AA46" i="33"/>
  <c r="Y46" i="33"/>
  <c r="N46" i="33"/>
  <c r="K46" i="33"/>
  <c r="I46" i="33"/>
  <c r="F46" i="33"/>
  <c r="Z45" i="33"/>
  <c r="J45" i="33"/>
  <c r="AF39" i="33"/>
  <c r="AE39" i="33"/>
  <c r="AD39" i="33"/>
  <c r="AC39" i="33"/>
  <c r="AB39" i="33"/>
  <c r="AA39" i="33"/>
  <c r="Z39" i="33"/>
  <c r="Y39" i="33"/>
  <c r="X39" i="33"/>
  <c r="W39" i="33"/>
  <c r="N39" i="33"/>
  <c r="M39" i="33"/>
  <c r="L39" i="33"/>
  <c r="K39" i="33"/>
  <c r="J39" i="33"/>
  <c r="I39" i="33"/>
  <c r="H39" i="33"/>
  <c r="G39" i="33"/>
  <c r="F39" i="33"/>
  <c r="E39" i="33"/>
  <c r="AF38" i="33"/>
  <c r="AF46" i="33" s="1"/>
  <c r="AE38" i="33"/>
  <c r="AE46" i="33" s="1"/>
  <c r="AD38" i="33"/>
  <c r="AD47" i="33" s="1"/>
  <c r="AC38" i="33"/>
  <c r="AC47" i="33" s="1"/>
  <c r="AB38" i="33"/>
  <c r="AB47" i="33" s="1"/>
  <c r="AA38" i="33"/>
  <c r="AA47" i="33" s="1"/>
  <c r="Z38" i="33"/>
  <c r="Z46" i="33" s="1"/>
  <c r="Y38" i="33"/>
  <c r="Y47" i="33" s="1"/>
  <c r="X38" i="33"/>
  <c r="X46" i="33" s="1"/>
  <c r="W38" i="33"/>
  <c r="W46" i="33" s="1"/>
  <c r="N38" i="33"/>
  <c r="N47" i="33" s="1"/>
  <c r="M38" i="33"/>
  <c r="M47" i="33" s="1"/>
  <c r="L38" i="33"/>
  <c r="L47" i="33" s="1"/>
  <c r="K38" i="33"/>
  <c r="K47" i="33" s="1"/>
  <c r="J38" i="33"/>
  <c r="J46" i="33" s="1"/>
  <c r="I38" i="33"/>
  <c r="I47" i="33" s="1"/>
  <c r="H38" i="33"/>
  <c r="H46" i="33" s="1"/>
  <c r="G38" i="33"/>
  <c r="G46" i="33" s="1"/>
  <c r="F38" i="33"/>
  <c r="F47" i="33" s="1"/>
  <c r="E38" i="33"/>
  <c r="E47" i="33" s="1"/>
  <c r="AF37" i="33"/>
  <c r="AE37" i="33"/>
  <c r="AD37" i="33"/>
  <c r="AC37" i="33"/>
  <c r="AB37" i="33"/>
  <c r="AA37" i="33"/>
  <c r="Z37" i="33"/>
  <c r="Y37" i="33"/>
  <c r="X37" i="33"/>
  <c r="W37" i="33"/>
  <c r="N37" i="33"/>
  <c r="M37" i="33"/>
  <c r="L37" i="33"/>
  <c r="K37" i="33"/>
  <c r="J37" i="33"/>
  <c r="I37" i="33"/>
  <c r="H37" i="33"/>
  <c r="G37" i="33"/>
  <c r="F37" i="33"/>
  <c r="E37" i="33"/>
  <c r="AF32" i="33"/>
  <c r="AE32" i="33"/>
  <c r="AD32" i="33"/>
  <c r="AC32" i="33"/>
  <c r="AB32" i="33"/>
  <c r="AA32" i="33"/>
  <c r="Z32" i="33"/>
  <c r="Y32" i="33"/>
  <c r="X32" i="33"/>
  <c r="W32" i="33"/>
  <c r="AG32" i="33" s="1"/>
  <c r="N32" i="33"/>
  <c r="M32" i="33"/>
  <c r="L32" i="33"/>
  <c r="K32" i="33"/>
  <c r="J32" i="33"/>
  <c r="I32" i="33"/>
  <c r="H32" i="33"/>
  <c r="G32" i="33"/>
  <c r="O32" i="33" s="1"/>
  <c r="F32" i="33"/>
  <c r="E32" i="33"/>
  <c r="AF31" i="33"/>
  <c r="AE31" i="33"/>
  <c r="AD31" i="33"/>
  <c r="AC31" i="33"/>
  <c r="AB31" i="33"/>
  <c r="AA31" i="33"/>
  <c r="Z31" i="33"/>
  <c r="Y31" i="33"/>
  <c r="AG31" i="33" s="1"/>
  <c r="X31" i="33"/>
  <c r="W31" i="33"/>
  <c r="N31" i="33"/>
  <c r="M31" i="33"/>
  <c r="L31" i="33"/>
  <c r="K31" i="33"/>
  <c r="J31" i="33"/>
  <c r="I31" i="33"/>
  <c r="H31" i="33"/>
  <c r="G31" i="33"/>
  <c r="O31" i="33" s="1"/>
  <c r="F31" i="33"/>
  <c r="E31" i="33"/>
  <c r="AF30" i="33"/>
  <c r="AE30" i="33"/>
  <c r="AD30" i="33"/>
  <c r="AC30" i="33"/>
  <c r="AB30" i="33"/>
  <c r="AA30" i="33"/>
  <c r="Z30" i="33"/>
  <c r="Y30" i="33"/>
  <c r="X30" i="33"/>
  <c r="W30" i="33"/>
  <c r="N30" i="33"/>
  <c r="M30" i="33"/>
  <c r="L30" i="33"/>
  <c r="K30" i="33"/>
  <c r="J30" i="33"/>
  <c r="I30" i="33"/>
  <c r="H30" i="33"/>
  <c r="G30" i="33"/>
  <c r="F30" i="33"/>
  <c r="E30" i="33"/>
  <c r="AH24" i="33"/>
  <c r="AI24" i="33" s="1"/>
  <c r="AG24" i="33"/>
  <c r="P24" i="33"/>
  <c r="Q24" i="33" s="1"/>
  <c r="O24" i="33"/>
  <c r="AH23" i="33"/>
  <c r="AI23" i="33" s="1"/>
  <c r="AG23" i="33"/>
  <c r="P23" i="33"/>
  <c r="Q23" i="33" s="1"/>
  <c r="O23" i="33"/>
  <c r="AH22" i="33"/>
  <c r="AI22" i="33" s="1"/>
  <c r="AG22" i="33"/>
  <c r="O22" i="33"/>
  <c r="P22" i="33" s="1"/>
  <c r="Q22" i="33" s="1"/>
  <c r="AH21" i="33"/>
  <c r="AI21" i="33" s="1"/>
  <c r="AG21" i="33"/>
  <c r="O21" i="33"/>
  <c r="P21" i="33" s="1"/>
  <c r="Q21" i="33" s="1"/>
  <c r="AH20" i="33"/>
  <c r="AI20" i="33" s="1"/>
  <c r="AG20" i="33"/>
  <c r="P20" i="33"/>
  <c r="Q20" i="33" s="1"/>
  <c r="O20" i="33"/>
  <c r="AH19" i="33"/>
  <c r="AI19" i="33" s="1"/>
  <c r="AG19" i="33"/>
  <c r="Q19" i="33"/>
  <c r="P19" i="33"/>
  <c r="O19" i="33"/>
  <c r="AI18" i="33"/>
  <c r="AH18" i="33"/>
  <c r="AG18" i="33"/>
  <c r="Q18" i="33"/>
  <c r="O18" i="33"/>
  <c r="P18" i="33" s="1"/>
  <c r="AI17" i="33"/>
  <c r="AH17" i="33"/>
  <c r="AG17" i="33"/>
  <c r="O17" i="33"/>
  <c r="P17" i="33" s="1"/>
  <c r="Q17" i="33" s="1"/>
  <c r="AH16" i="33"/>
  <c r="AG16" i="33"/>
  <c r="P16" i="33"/>
  <c r="O16" i="33"/>
  <c r="V8" i="33"/>
  <c r="H8" i="33"/>
  <c r="K5" i="33" s="1"/>
  <c r="E55" i="33" s="1"/>
  <c r="E56" i="33" s="1"/>
  <c r="H37" i="2" s="1"/>
  <c r="AF49" i="34"/>
  <c r="AE49" i="34"/>
  <c r="AD49" i="34"/>
  <c r="AC49" i="34"/>
  <c r="AB49" i="34"/>
  <c r="AA49" i="34"/>
  <c r="Z49" i="34"/>
  <c r="Y49" i="34"/>
  <c r="X49" i="34"/>
  <c r="W49" i="34"/>
  <c r="N49" i="34"/>
  <c r="M49" i="34"/>
  <c r="L49" i="34"/>
  <c r="K49" i="34"/>
  <c r="J49" i="34"/>
  <c r="I49" i="34"/>
  <c r="H49" i="34"/>
  <c r="G49" i="34"/>
  <c r="F49" i="34"/>
  <c r="E49" i="34"/>
  <c r="F47" i="34"/>
  <c r="AC46" i="34"/>
  <c r="AB46" i="34"/>
  <c r="AA46" i="34"/>
  <c r="Z46" i="34"/>
  <c r="M46" i="34"/>
  <c r="L46" i="34"/>
  <c r="K46" i="34"/>
  <c r="J46" i="34"/>
  <c r="E46" i="34"/>
  <c r="F45" i="34"/>
  <c r="AF39" i="34"/>
  <c r="AE39" i="34"/>
  <c r="AD39" i="34"/>
  <c r="AC39" i="34"/>
  <c r="AB39" i="34"/>
  <c r="AA39" i="34"/>
  <c r="Z39" i="34"/>
  <c r="Y39" i="34"/>
  <c r="X39" i="34"/>
  <c r="W39" i="34"/>
  <c r="N39" i="34"/>
  <c r="M39" i="34"/>
  <c r="L39" i="34"/>
  <c r="K39" i="34"/>
  <c r="J39" i="34"/>
  <c r="I39" i="34"/>
  <c r="H39" i="34"/>
  <c r="G39" i="34"/>
  <c r="F39" i="34"/>
  <c r="E39" i="34"/>
  <c r="AF38" i="34"/>
  <c r="AF46" i="34" s="1"/>
  <c r="AE38" i="34"/>
  <c r="AE46" i="34" s="1"/>
  <c r="AD38" i="34"/>
  <c r="AD46" i="34" s="1"/>
  <c r="AC38" i="34"/>
  <c r="AC47" i="34" s="1"/>
  <c r="AB38" i="34"/>
  <c r="AB47" i="34" s="1"/>
  <c r="AA38" i="34"/>
  <c r="AA47" i="34" s="1"/>
  <c r="Z38" i="34"/>
  <c r="Z47" i="34" s="1"/>
  <c r="Y38" i="34"/>
  <c r="Y46" i="34" s="1"/>
  <c r="X38" i="34"/>
  <c r="X46" i="34" s="1"/>
  <c r="W38" i="34"/>
  <c r="W46" i="34" s="1"/>
  <c r="N38" i="34"/>
  <c r="N46" i="34" s="1"/>
  <c r="M38" i="34"/>
  <c r="M47" i="34" s="1"/>
  <c r="L38" i="34"/>
  <c r="L47" i="34" s="1"/>
  <c r="K38" i="34"/>
  <c r="K47" i="34" s="1"/>
  <c r="J38" i="34"/>
  <c r="J47" i="34" s="1"/>
  <c r="I38" i="34"/>
  <c r="I46" i="34" s="1"/>
  <c r="H38" i="34"/>
  <c r="H46" i="34" s="1"/>
  <c r="G38" i="34"/>
  <c r="G46" i="34" s="1"/>
  <c r="F38" i="34"/>
  <c r="F46" i="34" s="1"/>
  <c r="E38" i="34"/>
  <c r="E47" i="34" s="1"/>
  <c r="AF37" i="34"/>
  <c r="AE37" i="34"/>
  <c r="AD37" i="34"/>
  <c r="AC37" i="34"/>
  <c r="AB37" i="34"/>
  <c r="AA37" i="34"/>
  <c r="Z37" i="34"/>
  <c r="Y37" i="34"/>
  <c r="X37" i="34"/>
  <c r="W37" i="34"/>
  <c r="N37" i="34"/>
  <c r="M37" i="34"/>
  <c r="L37" i="34"/>
  <c r="K37" i="34"/>
  <c r="J37" i="34"/>
  <c r="I37" i="34"/>
  <c r="H37" i="34"/>
  <c r="G37" i="34"/>
  <c r="F37" i="34"/>
  <c r="E37" i="34"/>
  <c r="AF32" i="34"/>
  <c r="AE32" i="34"/>
  <c r="AD32" i="34"/>
  <c r="AC32" i="34"/>
  <c r="AB32" i="34"/>
  <c r="AA32" i="34"/>
  <c r="Z32" i="34"/>
  <c r="Y32" i="34"/>
  <c r="X32" i="34"/>
  <c r="W32" i="34"/>
  <c r="AG32" i="34" s="1"/>
  <c r="N32" i="34"/>
  <c r="M32" i="34"/>
  <c r="L32" i="34"/>
  <c r="K32" i="34"/>
  <c r="J32" i="34"/>
  <c r="I32" i="34"/>
  <c r="H32" i="34"/>
  <c r="G32" i="34"/>
  <c r="O32" i="34" s="1"/>
  <c r="F32" i="34"/>
  <c r="E32" i="34"/>
  <c r="AF31" i="34"/>
  <c r="AE31" i="34"/>
  <c r="AD31" i="34"/>
  <c r="AC31" i="34"/>
  <c r="AB31" i="34"/>
  <c r="AA31" i="34"/>
  <c r="Z31" i="34"/>
  <c r="Y31" i="34"/>
  <c r="X31" i="34"/>
  <c r="W31" i="34"/>
  <c r="N31" i="34"/>
  <c r="M31" i="34"/>
  <c r="L31" i="34"/>
  <c r="K31" i="34"/>
  <c r="J31" i="34"/>
  <c r="I31" i="34"/>
  <c r="H31" i="34"/>
  <c r="G31" i="34"/>
  <c r="F31" i="34"/>
  <c r="O31" i="34" s="1"/>
  <c r="E31" i="34"/>
  <c r="AF30" i="34"/>
  <c r="AE30" i="34"/>
  <c r="AD30" i="34"/>
  <c r="AC30" i="34"/>
  <c r="AB30" i="34"/>
  <c r="AA30" i="34"/>
  <c r="Z30" i="34"/>
  <c r="Y30" i="34"/>
  <c r="X30" i="34"/>
  <c r="W30" i="34"/>
  <c r="N30" i="34"/>
  <c r="M30" i="34"/>
  <c r="L30" i="34"/>
  <c r="K30" i="34"/>
  <c r="J30" i="34"/>
  <c r="I30" i="34"/>
  <c r="H30" i="34"/>
  <c r="G30" i="34"/>
  <c r="F30" i="34"/>
  <c r="E30" i="34"/>
  <c r="AH24" i="34"/>
  <c r="AI24" i="34" s="1"/>
  <c r="AG24" i="34"/>
  <c r="O24" i="34"/>
  <c r="P24" i="34" s="1"/>
  <c r="Q24" i="34" s="1"/>
  <c r="AH23" i="34"/>
  <c r="AI23" i="34" s="1"/>
  <c r="AG23" i="34"/>
  <c r="O23" i="34"/>
  <c r="P23" i="34" s="1"/>
  <c r="Q23" i="34" s="1"/>
  <c r="AH22" i="34"/>
  <c r="AI22" i="34" s="1"/>
  <c r="AG22" i="34"/>
  <c r="P22" i="34"/>
  <c r="Q22" i="34" s="1"/>
  <c r="O22" i="34"/>
  <c r="AH21" i="34"/>
  <c r="AI21" i="34" s="1"/>
  <c r="AG21" i="34"/>
  <c r="O21" i="34"/>
  <c r="P21" i="34" s="1"/>
  <c r="Q21" i="34" s="1"/>
  <c r="AI20" i="34"/>
  <c r="AH20" i="34"/>
  <c r="AG20" i="34"/>
  <c r="O20" i="34"/>
  <c r="P20" i="34" s="1"/>
  <c r="Q20" i="34" s="1"/>
  <c r="AH19" i="34"/>
  <c r="AI19" i="34" s="1"/>
  <c r="AG19" i="34"/>
  <c r="O19" i="34"/>
  <c r="P19" i="34" s="1"/>
  <c r="Q19" i="34" s="1"/>
  <c r="AH18" i="34"/>
  <c r="AI18" i="34" s="1"/>
  <c r="AG18" i="34"/>
  <c r="P18" i="34"/>
  <c r="Q18" i="34" s="1"/>
  <c r="O18" i="34"/>
  <c r="AH17" i="34"/>
  <c r="AI17" i="34" s="1"/>
  <c r="AG17" i="34"/>
  <c r="O17" i="34"/>
  <c r="P17" i="34" s="1"/>
  <c r="Q17" i="34" s="1"/>
  <c r="AH16" i="34"/>
  <c r="AI16" i="34" s="1"/>
  <c r="AG16" i="34"/>
  <c r="O16" i="34"/>
  <c r="V8" i="34"/>
  <c r="H8" i="34"/>
  <c r="AF49" i="35"/>
  <c r="AE49" i="35"/>
  <c r="AD49" i="35"/>
  <c r="AC49" i="35"/>
  <c r="AB49" i="35"/>
  <c r="AA49" i="35"/>
  <c r="Z49" i="35"/>
  <c r="Y49" i="35"/>
  <c r="X49" i="35"/>
  <c r="W49" i="35"/>
  <c r="N49" i="35"/>
  <c r="M49" i="35"/>
  <c r="L49" i="35"/>
  <c r="K49" i="35"/>
  <c r="J49" i="35"/>
  <c r="I49" i="35"/>
  <c r="H49" i="35"/>
  <c r="G49" i="35"/>
  <c r="F49" i="35"/>
  <c r="E49" i="35"/>
  <c r="AA47" i="35"/>
  <c r="AF46" i="35"/>
  <c r="AE46" i="35"/>
  <c r="Z46" i="35"/>
  <c r="Y46" i="35"/>
  <c r="X46" i="35"/>
  <c r="W46" i="35"/>
  <c r="J46" i="35"/>
  <c r="I46" i="35"/>
  <c r="H46" i="35"/>
  <c r="G46" i="35"/>
  <c r="AF39" i="35"/>
  <c r="AE39" i="35"/>
  <c r="AD39" i="35"/>
  <c r="AC39" i="35"/>
  <c r="AB39" i="35"/>
  <c r="AA39" i="35"/>
  <c r="Z39" i="35"/>
  <c r="Y39" i="35"/>
  <c r="X39" i="35"/>
  <c r="W39" i="35"/>
  <c r="N39" i="35"/>
  <c r="M39" i="35"/>
  <c r="L39" i="35"/>
  <c r="K39" i="35"/>
  <c r="J39" i="35"/>
  <c r="I39" i="35"/>
  <c r="H39" i="35"/>
  <c r="G39" i="35"/>
  <c r="F39" i="35"/>
  <c r="E39" i="35"/>
  <c r="AF38" i="35"/>
  <c r="AF47" i="35" s="1"/>
  <c r="AE38" i="35"/>
  <c r="AE47" i="35" s="1"/>
  <c r="AD38" i="35"/>
  <c r="AD46" i="35" s="1"/>
  <c r="AC38" i="35"/>
  <c r="AC46" i="35" s="1"/>
  <c r="AB38" i="35"/>
  <c r="AB46" i="35" s="1"/>
  <c r="AA38" i="35"/>
  <c r="AA46" i="35" s="1"/>
  <c r="Z38" i="35"/>
  <c r="Z47" i="35" s="1"/>
  <c r="Y38" i="35"/>
  <c r="Y47" i="35" s="1"/>
  <c r="X38" i="35"/>
  <c r="X47" i="35" s="1"/>
  <c r="W38" i="35"/>
  <c r="W47" i="35" s="1"/>
  <c r="N38" i="35"/>
  <c r="N46" i="35" s="1"/>
  <c r="M38" i="35"/>
  <c r="M46" i="35" s="1"/>
  <c r="L38" i="35"/>
  <c r="L46" i="35" s="1"/>
  <c r="K38" i="35"/>
  <c r="K46" i="35" s="1"/>
  <c r="J38" i="35"/>
  <c r="J47" i="35" s="1"/>
  <c r="I38" i="35"/>
  <c r="I47" i="35" s="1"/>
  <c r="H38" i="35"/>
  <c r="H47" i="35" s="1"/>
  <c r="G38" i="35"/>
  <c r="G47" i="35" s="1"/>
  <c r="F38" i="35"/>
  <c r="F46" i="35" s="1"/>
  <c r="E38" i="35"/>
  <c r="E46" i="35" s="1"/>
  <c r="AF37" i="35"/>
  <c r="AE37" i="35"/>
  <c r="AD37" i="35"/>
  <c r="AC37" i="35"/>
  <c r="AB37" i="35"/>
  <c r="AA37" i="35"/>
  <c r="Z37" i="35"/>
  <c r="Y37" i="35"/>
  <c r="X37" i="35"/>
  <c r="W37" i="35"/>
  <c r="N37" i="35"/>
  <c r="M37" i="35"/>
  <c r="L37" i="35"/>
  <c r="K37" i="35"/>
  <c r="J37" i="35"/>
  <c r="I37" i="35"/>
  <c r="H37" i="35"/>
  <c r="G37" i="35"/>
  <c r="F37" i="35"/>
  <c r="E37" i="35"/>
  <c r="AF32" i="35"/>
  <c r="AE32" i="35"/>
  <c r="AD32" i="35"/>
  <c r="AC32" i="35"/>
  <c r="AB32" i="35"/>
  <c r="AA32" i="35"/>
  <c r="Z32" i="35"/>
  <c r="Y32" i="35"/>
  <c r="X32" i="35"/>
  <c r="W32" i="35"/>
  <c r="N32" i="35"/>
  <c r="M32" i="35"/>
  <c r="L32" i="35"/>
  <c r="K32" i="35"/>
  <c r="J32" i="35"/>
  <c r="I32" i="35"/>
  <c r="H32" i="35"/>
  <c r="G32" i="35"/>
  <c r="F32" i="35"/>
  <c r="E32" i="35"/>
  <c r="O32" i="35" s="1"/>
  <c r="AF31" i="35"/>
  <c r="AE31" i="35"/>
  <c r="AD31" i="35"/>
  <c r="AC31" i="35"/>
  <c r="AB31" i="35"/>
  <c r="AA31" i="35"/>
  <c r="Z31" i="35"/>
  <c r="Y31" i="35"/>
  <c r="AG31" i="35" s="1"/>
  <c r="X31" i="35"/>
  <c r="W31" i="35"/>
  <c r="N31" i="35"/>
  <c r="M31" i="35"/>
  <c r="L31" i="35"/>
  <c r="K31" i="35"/>
  <c r="J31" i="35"/>
  <c r="I31" i="35"/>
  <c r="H31" i="35"/>
  <c r="G31" i="35"/>
  <c r="F31" i="35"/>
  <c r="E31" i="35"/>
  <c r="AF30" i="35"/>
  <c r="AE30" i="35"/>
  <c r="AD30" i="35"/>
  <c r="AC30" i="35"/>
  <c r="AB30" i="35"/>
  <c r="AA30" i="35"/>
  <c r="Z30" i="35"/>
  <c r="Y30" i="35"/>
  <c r="X30" i="35"/>
  <c r="W30" i="35"/>
  <c r="N30" i="35"/>
  <c r="M30" i="35"/>
  <c r="L30" i="35"/>
  <c r="K30" i="35"/>
  <c r="J30" i="35"/>
  <c r="I30" i="35"/>
  <c r="H30" i="35"/>
  <c r="G30" i="35"/>
  <c r="F30" i="35"/>
  <c r="E30" i="35"/>
  <c r="AH24" i="35"/>
  <c r="AI24" i="35" s="1"/>
  <c r="AG24" i="35"/>
  <c r="P24" i="35"/>
  <c r="Q24" i="35" s="1"/>
  <c r="O24" i="35"/>
  <c r="AH23" i="35"/>
  <c r="AI23" i="35" s="1"/>
  <c r="AG23" i="35"/>
  <c r="O23" i="35"/>
  <c r="P23" i="35" s="1"/>
  <c r="Q23" i="35" s="1"/>
  <c r="AH22" i="35"/>
  <c r="AI22" i="35" s="1"/>
  <c r="AG22" i="35"/>
  <c r="P22" i="35"/>
  <c r="Q22" i="35" s="1"/>
  <c r="O22" i="35"/>
  <c r="AH21" i="35"/>
  <c r="AI21" i="35" s="1"/>
  <c r="AG21" i="35"/>
  <c r="O21" i="35"/>
  <c r="P21" i="35" s="1"/>
  <c r="Q21" i="35" s="1"/>
  <c r="AI20" i="35"/>
  <c r="AH20" i="35"/>
  <c r="AG20" i="35"/>
  <c r="Q20" i="35"/>
  <c r="P20" i="35"/>
  <c r="O20" i="35"/>
  <c r="AH19" i="35"/>
  <c r="AI19" i="35" s="1"/>
  <c r="AG19" i="35"/>
  <c r="O19" i="35"/>
  <c r="P19" i="35" s="1"/>
  <c r="Q19" i="35" s="1"/>
  <c r="AI18" i="35"/>
  <c r="AH18" i="35"/>
  <c r="AG18" i="35"/>
  <c r="P18" i="35"/>
  <c r="Q18" i="35" s="1"/>
  <c r="O18" i="35"/>
  <c r="AH17" i="35"/>
  <c r="AI17" i="35" s="1"/>
  <c r="AG17" i="35"/>
  <c r="O17" i="35"/>
  <c r="P17" i="35" s="1"/>
  <c r="Q17" i="35" s="1"/>
  <c r="AH16" i="35"/>
  <c r="AI16" i="35" s="1"/>
  <c r="AG16" i="35"/>
  <c r="P16" i="35"/>
  <c r="Q16" i="35" s="1"/>
  <c r="O16" i="35"/>
  <c r="V8" i="35"/>
  <c r="H8" i="35"/>
  <c r="K5" i="35"/>
  <c r="E55" i="35" s="1"/>
  <c r="E56" i="35" s="1"/>
  <c r="H39" i="2" s="1"/>
  <c r="AF49" i="36"/>
  <c r="AE49" i="36"/>
  <c r="AD49" i="36"/>
  <c r="AC49" i="36"/>
  <c r="AB49" i="36"/>
  <c r="AA49" i="36"/>
  <c r="Z49" i="36"/>
  <c r="Y49" i="36"/>
  <c r="X49" i="36"/>
  <c r="W49" i="36"/>
  <c r="N49" i="36"/>
  <c r="M49" i="36"/>
  <c r="L49" i="36"/>
  <c r="K49" i="36"/>
  <c r="J49" i="36"/>
  <c r="I49" i="36"/>
  <c r="H49" i="36"/>
  <c r="G49" i="36"/>
  <c r="F49" i="36"/>
  <c r="E49" i="36"/>
  <c r="AF47" i="36"/>
  <c r="X47" i="36"/>
  <c r="H47" i="36"/>
  <c r="AE46" i="36"/>
  <c r="AD46" i="36"/>
  <c r="AC46" i="36"/>
  <c r="AB46" i="36"/>
  <c r="W46" i="36"/>
  <c r="N46" i="36"/>
  <c r="M46" i="36"/>
  <c r="L46" i="36"/>
  <c r="G46" i="36"/>
  <c r="F46" i="36"/>
  <c r="E46" i="36"/>
  <c r="AF45" i="36"/>
  <c r="X45" i="36"/>
  <c r="H45" i="36"/>
  <c r="AF39" i="36"/>
  <c r="AE39" i="36"/>
  <c r="AD39" i="36"/>
  <c r="AC39" i="36"/>
  <c r="AB39" i="36"/>
  <c r="AA39" i="36"/>
  <c r="Z39" i="36"/>
  <c r="Y39" i="36"/>
  <c r="X39" i="36"/>
  <c r="W39" i="36"/>
  <c r="N39" i="36"/>
  <c r="M39" i="36"/>
  <c r="L39" i="36"/>
  <c r="K39" i="36"/>
  <c r="J39" i="36"/>
  <c r="I39" i="36"/>
  <c r="H39" i="36"/>
  <c r="G39" i="36"/>
  <c r="F39" i="36"/>
  <c r="E39" i="36"/>
  <c r="AF38" i="36"/>
  <c r="AF46" i="36" s="1"/>
  <c r="AE38" i="36"/>
  <c r="AE47" i="36" s="1"/>
  <c r="AD38" i="36"/>
  <c r="AD47" i="36" s="1"/>
  <c r="AC38" i="36"/>
  <c r="AC47" i="36" s="1"/>
  <c r="AB38" i="36"/>
  <c r="AB47" i="36" s="1"/>
  <c r="AA38" i="36"/>
  <c r="AA46" i="36" s="1"/>
  <c r="Z38" i="36"/>
  <c r="Z46" i="36" s="1"/>
  <c r="Y38" i="36"/>
  <c r="Y46" i="36" s="1"/>
  <c r="X38" i="36"/>
  <c r="X46" i="36" s="1"/>
  <c r="W38" i="36"/>
  <c r="W47" i="36" s="1"/>
  <c r="N38" i="36"/>
  <c r="N47" i="36" s="1"/>
  <c r="M38" i="36"/>
  <c r="M47" i="36" s="1"/>
  <c r="L38" i="36"/>
  <c r="L47" i="36" s="1"/>
  <c r="K38" i="36"/>
  <c r="K46" i="36" s="1"/>
  <c r="J38" i="36"/>
  <c r="J46" i="36" s="1"/>
  <c r="I38" i="36"/>
  <c r="I46" i="36" s="1"/>
  <c r="H38" i="36"/>
  <c r="H46" i="36" s="1"/>
  <c r="G38" i="36"/>
  <c r="G47" i="36" s="1"/>
  <c r="F38" i="36"/>
  <c r="F47" i="36" s="1"/>
  <c r="E38" i="36"/>
  <c r="E47" i="36" s="1"/>
  <c r="AF37" i="36"/>
  <c r="AE37" i="36"/>
  <c r="AD37" i="36"/>
  <c r="AC37" i="36"/>
  <c r="AB37" i="36"/>
  <c r="AA37" i="36"/>
  <c r="Z37" i="36"/>
  <c r="Y37" i="36"/>
  <c r="X37" i="36"/>
  <c r="W37" i="36"/>
  <c r="N37" i="36"/>
  <c r="M37" i="36"/>
  <c r="L37" i="36"/>
  <c r="K37" i="36"/>
  <c r="J37" i="36"/>
  <c r="I37" i="36"/>
  <c r="H37" i="36"/>
  <c r="G37" i="36"/>
  <c r="F37" i="36"/>
  <c r="E37" i="36"/>
  <c r="AF32" i="36"/>
  <c r="AE32" i="36"/>
  <c r="AD32" i="36"/>
  <c r="AC32" i="36"/>
  <c r="AB32" i="36"/>
  <c r="AA32" i="36"/>
  <c r="Z32" i="36"/>
  <c r="Y32" i="36"/>
  <c r="AG32" i="36" s="1"/>
  <c r="X32" i="36"/>
  <c r="W32" i="36"/>
  <c r="N32" i="36"/>
  <c r="M32" i="36"/>
  <c r="L32" i="36"/>
  <c r="K32" i="36"/>
  <c r="J32" i="36"/>
  <c r="I32" i="36"/>
  <c r="H32" i="36"/>
  <c r="G32" i="36"/>
  <c r="F32" i="36"/>
  <c r="E32" i="36"/>
  <c r="O32" i="36" s="1"/>
  <c r="AF31" i="36"/>
  <c r="AE31" i="36"/>
  <c r="AD31" i="36"/>
  <c r="AC31" i="36"/>
  <c r="AB31" i="36"/>
  <c r="AA31" i="36"/>
  <c r="Z31" i="36"/>
  <c r="Y31" i="36"/>
  <c r="X31" i="36"/>
  <c r="W31" i="36"/>
  <c r="AG31" i="36" s="1"/>
  <c r="N31" i="36"/>
  <c r="M31" i="36"/>
  <c r="L31" i="36"/>
  <c r="K31" i="36"/>
  <c r="J31" i="36"/>
  <c r="I31" i="36"/>
  <c r="H31" i="36"/>
  <c r="G31" i="36"/>
  <c r="F31" i="36"/>
  <c r="E31" i="36"/>
  <c r="AF30" i="36"/>
  <c r="AE30" i="36"/>
  <c r="AD30" i="36"/>
  <c r="AC30" i="36"/>
  <c r="AB30" i="36"/>
  <c r="AA30" i="36"/>
  <c r="Z30" i="36"/>
  <c r="Y30" i="36"/>
  <c r="X30" i="36"/>
  <c r="W30" i="36"/>
  <c r="N30" i="36"/>
  <c r="M30" i="36"/>
  <c r="L30" i="36"/>
  <c r="K30" i="36"/>
  <c r="J30" i="36"/>
  <c r="I30" i="36"/>
  <c r="H30" i="36"/>
  <c r="G30" i="36"/>
  <c r="F30" i="36"/>
  <c r="E30" i="36"/>
  <c r="AH24" i="36"/>
  <c r="AI24" i="36" s="1"/>
  <c r="AG24" i="36"/>
  <c r="O24" i="36"/>
  <c r="P24" i="36" s="1"/>
  <c r="Q24" i="36" s="1"/>
  <c r="AH23" i="36"/>
  <c r="AI23" i="36" s="1"/>
  <c r="AG23" i="36"/>
  <c r="O23" i="36"/>
  <c r="P23" i="36" s="1"/>
  <c r="Q23" i="36" s="1"/>
  <c r="AH22" i="36"/>
  <c r="AI22" i="36" s="1"/>
  <c r="AG22" i="36"/>
  <c r="P22" i="36"/>
  <c r="Q22" i="36" s="1"/>
  <c r="O22" i="36"/>
  <c r="AH21" i="36"/>
  <c r="AI21" i="36" s="1"/>
  <c r="AG21" i="36"/>
  <c r="P21" i="36"/>
  <c r="Q21" i="36" s="1"/>
  <c r="O21" i="36"/>
  <c r="AI20" i="36"/>
  <c r="AH20" i="36"/>
  <c r="AG20" i="36"/>
  <c r="O20" i="36"/>
  <c r="P20" i="36" s="1"/>
  <c r="Q20" i="36" s="1"/>
  <c r="AI19" i="36"/>
  <c r="AH19" i="36"/>
  <c r="AG19" i="36"/>
  <c r="O19" i="36"/>
  <c r="P19" i="36" s="1"/>
  <c r="Q19" i="36" s="1"/>
  <c r="AH18" i="36"/>
  <c r="AI18" i="36" s="1"/>
  <c r="AG18" i="36"/>
  <c r="Q18" i="36"/>
  <c r="P18" i="36"/>
  <c r="O18" i="36"/>
  <c r="AH17" i="36"/>
  <c r="AI17" i="36" s="1"/>
  <c r="AG17" i="36"/>
  <c r="P17" i="36"/>
  <c r="Q17" i="36" s="1"/>
  <c r="O17" i="36"/>
  <c r="AH16" i="36"/>
  <c r="AI16" i="36" s="1"/>
  <c r="AG16" i="36"/>
  <c r="O16" i="36"/>
  <c r="V8" i="36"/>
  <c r="H8" i="36"/>
  <c r="AF49" i="37"/>
  <c r="AE49" i="37"/>
  <c r="AD49" i="37"/>
  <c r="AC49" i="37"/>
  <c r="AB49" i="37"/>
  <c r="AA49" i="37"/>
  <c r="Z49" i="37"/>
  <c r="Y49" i="37"/>
  <c r="X49" i="37"/>
  <c r="W49" i="37"/>
  <c r="N49" i="37"/>
  <c r="M49" i="37"/>
  <c r="L49" i="37"/>
  <c r="K49" i="37"/>
  <c r="J49" i="37"/>
  <c r="I49" i="37"/>
  <c r="H49" i="37"/>
  <c r="G49" i="37"/>
  <c r="F49" i="37"/>
  <c r="E49" i="37"/>
  <c r="E47" i="37"/>
  <c r="AB46" i="37"/>
  <c r="Z46" i="37"/>
  <c r="L46" i="37"/>
  <c r="J46" i="37"/>
  <c r="M45" i="37"/>
  <c r="AF39" i="37"/>
  <c r="AE39" i="37"/>
  <c r="AD39" i="37"/>
  <c r="AC39" i="37"/>
  <c r="AB39" i="37"/>
  <c r="AA39" i="37"/>
  <c r="Z39" i="37"/>
  <c r="Y39" i="37"/>
  <c r="X39" i="37"/>
  <c r="W39" i="37"/>
  <c r="N39" i="37"/>
  <c r="M39" i="37"/>
  <c r="L39" i="37"/>
  <c r="K39" i="37"/>
  <c r="J39" i="37"/>
  <c r="I39" i="37"/>
  <c r="H39" i="37"/>
  <c r="G39" i="37"/>
  <c r="F39" i="37"/>
  <c r="E39" i="37"/>
  <c r="AF38" i="37"/>
  <c r="AF46" i="37" s="1"/>
  <c r="AE38" i="37"/>
  <c r="AE46" i="37" s="1"/>
  <c r="AD38" i="37"/>
  <c r="AD46" i="37" s="1"/>
  <c r="AC38" i="37"/>
  <c r="AC46" i="37" s="1"/>
  <c r="AB38" i="37"/>
  <c r="AB47" i="37" s="1"/>
  <c r="AA38" i="37"/>
  <c r="AA47" i="37" s="1"/>
  <c r="Z38" i="37"/>
  <c r="Z47" i="37" s="1"/>
  <c r="Y38" i="37"/>
  <c r="X38" i="37"/>
  <c r="X46" i="37" s="1"/>
  <c r="W38" i="37"/>
  <c r="W46" i="37" s="1"/>
  <c r="N38" i="37"/>
  <c r="N46" i="37" s="1"/>
  <c r="M38" i="37"/>
  <c r="M46" i="37" s="1"/>
  <c r="L38" i="37"/>
  <c r="L47" i="37" s="1"/>
  <c r="K38" i="37"/>
  <c r="K47" i="37" s="1"/>
  <c r="J38" i="37"/>
  <c r="J47" i="37" s="1"/>
  <c r="I38" i="37"/>
  <c r="I46" i="37" s="1"/>
  <c r="H38" i="37"/>
  <c r="H46" i="37" s="1"/>
  <c r="G38" i="37"/>
  <c r="G46" i="37" s="1"/>
  <c r="F38" i="37"/>
  <c r="F46" i="37" s="1"/>
  <c r="E38" i="37"/>
  <c r="E46" i="37" s="1"/>
  <c r="AF37" i="37"/>
  <c r="AE37" i="37"/>
  <c r="AD37" i="37"/>
  <c r="AC37" i="37"/>
  <c r="AB37" i="37"/>
  <c r="AA37" i="37"/>
  <c r="Z37" i="37"/>
  <c r="Y37" i="37"/>
  <c r="X37" i="37"/>
  <c r="W37" i="37"/>
  <c r="N37" i="37"/>
  <c r="M37" i="37"/>
  <c r="L37" i="37"/>
  <c r="K37" i="37"/>
  <c r="J37" i="37"/>
  <c r="I37" i="37"/>
  <c r="H37" i="37"/>
  <c r="G37" i="37"/>
  <c r="F37" i="37"/>
  <c r="E37" i="37"/>
  <c r="AF32" i="37"/>
  <c r="AE32" i="37"/>
  <c r="AD32" i="37"/>
  <c r="AC32" i="37"/>
  <c r="AB32" i="37"/>
  <c r="AA32" i="37"/>
  <c r="Z32" i="37"/>
  <c r="Y32" i="37"/>
  <c r="X32" i="37"/>
  <c r="W32" i="37"/>
  <c r="AG32" i="37" s="1"/>
  <c r="N32" i="37"/>
  <c r="M32" i="37"/>
  <c r="L32" i="37"/>
  <c r="K32" i="37"/>
  <c r="J32" i="37"/>
  <c r="I32" i="37"/>
  <c r="H32" i="37"/>
  <c r="G32" i="37"/>
  <c r="O32" i="37" s="1"/>
  <c r="F32" i="37"/>
  <c r="E32" i="37"/>
  <c r="AF31" i="37"/>
  <c r="AE31" i="37"/>
  <c r="AD31" i="37"/>
  <c r="AC31" i="37"/>
  <c r="AB31" i="37"/>
  <c r="AA31" i="37"/>
  <c r="Z31" i="37"/>
  <c r="Y31" i="37"/>
  <c r="X31" i="37"/>
  <c r="W31" i="37"/>
  <c r="N31" i="37"/>
  <c r="M31" i="37"/>
  <c r="L31" i="37"/>
  <c r="K31" i="37"/>
  <c r="J31" i="37"/>
  <c r="I31" i="37"/>
  <c r="H31" i="37"/>
  <c r="G31" i="37"/>
  <c r="F31" i="37"/>
  <c r="E31" i="37"/>
  <c r="O31" i="37" s="1"/>
  <c r="AF30" i="37"/>
  <c r="AE30" i="37"/>
  <c r="AD30" i="37"/>
  <c r="AC30" i="37"/>
  <c r="AB30" i="37"/>
  <c r="AA30" i="37"/>
  <c r="Z30" i="37"/>
  <c r="Y30" i="37"/>
  <c r="X30" i="37"/>
  <c r="W30" i="37"/>
  <c r="N30" i="37"/>
  <c r="M30" i="37"/>
  <c r="L30" i="37"/>
  <c r="K30" i="37"/>
  <c r="J30" i="37"/>
  <c r="I30" i="37"/>
  <c r="H30" i="37"/>
  <c r="G30" i="37"/>
  <c r="F30" i="37"/>
  <c r="E30" i="37"/>
  <c r="AH24" i="37"/>
  <c r="AI24" i="37" s="1"/>
  <c r="AG24" i="37"/>
  <c r="O24" i="37"/>
  <c r="P24" i="37" s="1"/>
  <c r="Q24" i="37" s="1"/>
  <c r="AH23" i="37"/>
  <c r="AI23" i="37" s="1"/>
  <c r="AG23" i="37"/>
  <c r="P23" i="37"/>
  <c r="Q23" i="37" s="1"/>
  <c r="O23" i="37"/>
  <c r="AH22" i="37"/>
  <c r="AI22" i="37" s="1"/>
  <c r="AG22" i="37"/>
  <c r="O22" i="37"/>
  <c r="P22" i="37" s="1"/>
  <c r="Q22" i="37" s="1"/>
  <c r="AH21" i="37"/>
  <c r="AI21" i="37" s="1"/>
  <c r="AG21" i="37"/>
  <c r="P21" i="37"/>
  <c r="Q21" i="37" s="1"/>
  <c r="O21" i="37"/>
  <c r="AH20" i="37"/>
  <c r="AI20" i="37" s="1"/>
  <c r="AG20" i="37"/>
  <c r="O20" i="37"/>
  <c r="P20" i="37" s="1"/>
  <c r="Q20" i="37" s="1"/>
  <c r="AI19" i="37"/>
  <c r="AH19" i="37"/>
  <c r="AG19" i="37"/>
  <c r="Q19" i="37"/>
  <c r="P19" i="37"/>
  <c r="O19" i="37"/>
  <c r="AH18" i="37"/>
  <c r="AI18" i="37" s="1"/>
  <c r="AG18" i="37"/>
  <c r="O18" i="37"/>
  <c r="P18" i="37" s="1"/>
  <c r="Q18" i="37" s="1"/>
  <c r="AI17" i="37"/>
  <c r="AH17" i="37"/>
  <c r="AG17" i="37"/>
  <c r="Q17" i="37"/>
  <c r="P17" i="37"/>
  <c r="O17" i="37"/>
  <c r="AH16" i="37"/>
  <c r="AG16" i="37"/>
  <c r="O16" i="37"/>
  <c r="V8" i="37"/>
  <c r="H8" i="37"/>
  <c r="AF49" i="38"/>
  <c r="AE49" i="38"/>
  <c r="AD49" i="38"/>
  <c r="AC49" i="38"/>
  <c r="AB49" i="38"/>
  <c r="AA49" i="38"/>
  <c r="Z49" i="38"/>
  <c r="Y49" i="38"/>
  <c r="X49" i="38"/>
  <c r="W49" i="38"/>
  <c r="N49" i="38"/>
  <c r="M49" i="38"/>
  <c r="L49" i="38"/>
  <c r="K49" i="38"/>
  <c r="J49" i="38"/>
  <c r="I49" i="38"/>
  <c r="H49" i="38"/>
  <c r="G49" i="38"/>
  <c r="F49" i="38"/>
  <c r="E49" i="38"/>
  <c r="AD47" i="38"/>
  <c r="Z47" i="38"/>
  <c r="J47" i="38"/>
  <c r="F47" i="38"/>
  <c r="AE46" i="38"/>
  <c r="Z46" i="38"/>
  <c r="Y46" i="38"/>
  <c r="W46" i="38"/>
  <c r="J46" i="38"/>
  <c r="I46" i="38"/>
  <c r="G46" i="38"/>
  <c r="Z45" i="38"/>
  <c r="AF39" i="38"/>
  <c r="AE39" i="38"/>
  <c r="AD39" i="38"/>
  <c r="AC39" i="38"/>
  <c r="AB39" i="38"/>
  <c r="AA39" i="38"/>
  <c r="Z39" i="38"/>
  <c r="Y39" i="38"/>
  <c r="X39" i="38"/>
  <c r="W39" i="38"/>
  <c r="N39" i="38"/>
  <c r="M39" i="38"/>
  <c r="L39" i="38"/>
  <c r="K39" i="38"/>
  <c r="J39" i="38"/>
  <c r="J45" i="38" s="1"/>
  <c r="I39" i="38"/>
  <c r="H39" i="38"/>
  <c r="G39" i="38"/>
  <c r="F39" i="38"/>
  <c r="E39" i="38"/>
  <c r="AF38" i="38"/>
  <c r="AF47" i="38" s="1"/>
  <c r="AE38" i="38"/>
  <c r="AE47" i="38" s="1"/>
  <c r="AD38" i="38"/>
  <c r="AD46" i="38" s="1"/>
  <c r="AC38" i="38"/>
  <c r="AC46" i="38" s="1"/>
  <c r="AB38" i="38"/>
  <c r="AB46" i="38" s="1"/>
  <c r="AA38" i="38"/>
  <c r="AA46" i="38" s="1"/>
  <c r="Z38" i="38"/>
  <c r="Y38" i="38"/>
  <c r="Y47" i="38" s="1"/>
  <c r="X38" i="38"/>
  <c r="X47" i="38" s="1"/>
  <c r="W38" i="38"/>
  <c r="W47" i="38" s="1"/>
  <c r="N38" i="38"/>
  <c r="N45" i="38" s="1"/>
  <c r="M38" i="38"/>
  <c r="M46" i="38" s="1"/>
  <c r="L38" i="38"/>
  <c r="L46" i="38" s="1"/>
  <c r="K38" i="38"/>
  <c r="K46" i="38" s="1"/>
  <c r="J38" i="38"/>
  <c r="I38" i="38"/>
  <c r="I47" i="38" s="1"/>
  <c r="H38" i="38"/>
  <c r="H47" i="38" s="1"/>
  <c r="G38" i="38"/>
  <c r="G47" i="38" s="1"/>
  <c r="F38" i="38"/>
  <c r="F45" i="38" s="1"/>
  <c r="E38" i="38"/>
  <c r="E46" i="38" s="1"/>
  <c r="AF37" i="38"/>
  <c r="AE37" i="38"/>
  <c r="AD37" i="38"/>
  <c r="AC37" i="38"/>
  <c r="AB37" i="38"/>
  <c r="AA37" i="38"/>
  <c r="Z37" i="38"/>
  <c r="Y37" i="38"/>
  <c r="X37" i="38"/>
  <c r="W37" i="38"/>
  <c r="N37" i="38"/>
  <c r="M37" i="38"/>
  <c r="L37" i="38"/>
  <c r="K37" i="38"/>
  <c r="J37" i="38"/>
  <c r="I37" i="38"/>
  <c r="H37" i="38"/>
  <c r="G37" i="38"/>
  <c r="F37" i="38"/>
  <c r="E37" i="38"/>
  <c r="AF32" i="38"/>
  <c r="AE32" i="38"/>
  <c r="AD32" i="38"/>
  <c r="AC32" i="38"/>
  <c r="AB32" i="38"/>
  <c r="AA32" i="38"/>
  <c r="Z32" i="38"/>
  <c r="Y32" i="38"/>
  <c r="X32" i="38"/>
  <c r="W32" i="38"/>
  <c r="AG32" i="38" s="1"/>
  <c r="N32" i="38"/>
  <c r="M32" i="38"/>
  <c r="L32" i="38"/>
  <c r="K32" i="38"/>
  <c r="J32" i="38"/>
  <c r="I32" i="38"/>
  <c r="H32" i="38"/>
  <c r="G32" i="38"/>
  <c r="O32" i="38" s="1"/>
  <c r="F32" i="38"/>
  <c r="E32" i="38"/>
  <c r="AF31" i="38"/>
  <c r="AE31" i="38"/>
  <c r="AD31" i="38"/>
  <c r="AC31" i="38"/>
  <c r="AB31" i="38"/>
  <c r="AA31" i="38"/>
  <c r="Z31" i="38"/>
  <c r="Y31" i="38"/>
  <c r="AG31" i="38" s="1"/>
  <c r="X31" i="38"/>
  <c r="W31" i="38"/>
  <c r="N31" i="38"/>
  <c r="M31" i="38"/>
  <c r="L31" i="38"/>
  <c r="K31" i="38"/>
  <c r="J31" i="38"/>
  <c r="I31" i="38"/>
  <c r="H31" i="38"/>
  <c r="G31" i="38"/>
  <c r="F31" i="38"/>
  <c r="E31" i="38"/>
  <c r="AF30" i="38"/>
  <c r="AE30" i="38"/>
  <c r="AD30" i="38"/>
  <c r="AC30" i="38"/>
  <c r="AB30" i="38"/>
  <c r="AA30" i="38"/>
  <c r="Z30" i="38"/>
  <c r="Y30" i="38"/>
  <c r="X30" i="38"/>
  <c r="W30" i="38"/>
  <c r="N30" i="38"/>
  <c r="M30" i="38"/>
  <c r="L30" i="38"/>
  <c r="K30" i="38"/>
  <c r="J30" i="38"/>
  <c r="I30" i="38"/>
  <c r="H30" i="38"/>
  <c r="G30" i="38"/>
  <c r="F30" i="38"/>
  <c r="E30" i="38"/>
  <c r="AH24" i="38"/>
  <c r="AI24" i="38" s="1"/>
  <c r="AG24" i="38"/>
  <c r="P24" i="38"/>
  <c r="Q24" i="38" s="1"/>
  <c r="O24" i="38"/>
  <c r="AH23" i="38"/>
  <c r="AI23" i="38" s="1"/>
  <c r="AG23" i="38"/>
  <c r="O23" i="38"/>
  <c r="P23" i="38" s="1"/>
  <c r="Q23" i="38" s="1"/>
  <c r="AH22" i="38"/>
  <c r="AI22" i="38" s="1"/>
  <c r="AG22" i="38"/>
  <c r="P22" i="38"/>
  <c r="Q22" i="38" s="1"/>
  <c r="O22" i="38"/>
  <c r="AH21" i="38"/>
  <c r="AI21" i="38" s="1"/>
  <c r="AG21" i="38"/>
  <c r="O21" i="38"/>
  <c r="P21" i="38" s="1"/>
  <c r="Q21" i="38" s="1"/>
  <c r="AI20" i="38"/>
  <c r="AH20" i="38"/>
  <c r="AG20" i="38"/>
  <c r="P20" i="38"/>
  <c r="Q20" i="38" s="1"/>
  <c r="O20" i="38"/>
  <c r="AH19" i="38"/>
  <c r="AI19" i="38" s="1"/>
  <c r="AG19" i="38"/>
  <c r="O19" i="38"/>
  <c r="P19" i="38" s="1"/>
  <c r="Q19" i="38" s="1"/>
  <c r="AI18" i="38"/>
  <c r="AH18" i="38"/>
  <c r="AG18" i="38"/>
  <c r="P18" i="38"/>
  <c r="Q18" i="38" s="1"/>
  <c r="O18" i="38"/>
  <c r="AH17" i="38"/>
  <c r="AI17" i="38" s="1"/>
  <c r="AG17" i="38"/>
  <c r="O17" i="38"/>
  <c r="P17" i="38" s="1"/>
  <c r="Q17" i="38" s="1"/>
  <c r="AH16" i="38"/>
  <c r="AI16" i="38" s="1"/>
  <c r="AG16" i="38"/>
  <c r="P16" i="38"/>
  <c r="O16" i="38"/>
  <c r="V8" i="38"/>
  <c r="H8" i="38"/>
  <c r="K5" i="38" s="1"/>
  <c r="E55" i="38" s="1"/>
  <c r="E56" i="38" s="1"/>
  <c r="H42" i="2" s="1"/>
  <c r="AF49" i="39"/>
  <c r="AE49" i="39"/>
  <c r="AD49" i="39"/>
  <c r="AC49" i="39"/>
  <c r="AB49" i="39"/>
  <c r="AA49" i="39"/>
  <c r="Z49" i="39"/>
  <c r="Y49" i="39"/>
  <c r="X49" i="39"/>
  <c r="W49" i="39"/>
  <c r="N49" i="39"/>
  <c r="M49" i="39"/>
  <c r="L49" i="39"/>
  <c r="K49" i="39"/>
  <c r="J49" i="39"/>
  <c r="I49" i="39"/>
  <c r="H49" i="39"/>
  <c r="G49" i="39"/>
  <c r="F49" i="39"/>
  <c r="E49" i="39"/>
  <c r="AE47" i="39"/>
  <c r="W47" i="39"/>
  <c r="G47" i="39"/>
  <c r="AE46" i="39"/>
  <c r="AD46" i="39"/>
  <c r="AB46" i="39"/>
  <c r="AA46" i="39"/>
  <c r="N46" i="39"/>
  <c r="L46" i="39"/>
  <c r="G46" i="39"/>
  <c r="F46" i="39"/>
  <c r="AA45" i="39"/>
  <c r="AF39" i="39"/>
  <c r="AE39" i="39"/>
  <c r="AD39" i="39"/>
  <c r="AC39" i="39"/>
  <c r="AB39" i="39"/>
  <c r="AA39" i="39"/>
  <c r="Z39" i="39"/>
  <c r="Y39" i="39"/>
  <c r="X39" i="39"/>
  <c r="W39" i="39"/>
  <c r="N39" i="39"/>
  <c r="M39" i="39"/>
  <c r="L39" i="39"/>
  <c r="K39" i="39"/>
  <c r="J39" i="39"/>
  <c r="I39" i="39"/>
  <c r="H39" i="39"/>
  <c r="G39" i="39"/>
  <c r="G45" i="39" s="1"/>
  <c r="F39" i="39"/>
  <c r="E39" i="39"/>
  <c r="AF38" i="39"/>
  <c r="AF46" i="39" s="1"/>
  <c r="AE38" i="39"/>
  <c r="AE45" i="39" s="1"/>
  <c r="AD38" i="39"/>
  <c r="AD47" i="39" s="1"/>
  <c r="AC38" i="39"/>
  <c r="AC47" i="39" s="1"/>
  <c r="AB38" i="39"/>
  <c r="AB47" i="39" s="1"/>
  <c r="AA38" i="39"/>
  <c r="AA47" i="39" s="1"/>
  <c r="Z38" i="39"/>
  <c r="Z46" i="39" s="1"/>
  <c r="Y38" i="39"/>
  <c r="Y46" i="39" s="1"/>
  <c r="X38" i="39"/>
  <c r="X46" i="39" s="1"/>
  <c r="W38" i="39"/>
  <c r="W46" i="39" s="1"/>
  <c r="N38" i="39"/>
  <c r="N47" i="39" s="1"/>
  <c r="M38" i="39"/>
  <c r="M47" i="39" s="1"/>
  <c r="L38" i="39"/>
  <c r="L47" i="39" s="1"/>
  <c r="K38" i="39"/>
  <c r="K45" i="39" s="1"/>
  <c r="J38" i="39"/>
  <c r="J46" i="39" s="1"/>
  <c r="I38" i="39"/>
  <c r="I46" i="39" s="1"/>
  <c r="H38" i="39"/>
  <c r="H46" i="39" s="1"/>
  <c r="G38" i="39"/>
  <c r="F38" i="39"/>
  <c r="F47" i="39" s="1"/>
  <c r="E38" i="39"/>
  <c r="E47" i="39" s="1"/>
  <c r="AF37" i="39"/>
  <c r="AE37" i="39"/>
  <c r="AD37" i="39"/>
  <c r="AC37" i="39"/>
  <c r="AB37" i="39"/>
  <c r="AA37" i="39"/>
  <c r="Z37" i="39"/>
  <c r="Y37" i="39"/>
  <c r="X37" i="39"/>
  <c r="W37" i="39"/>
  <c r="N37" i="39"/>
  <c r="M37" i="39"/>
  <c r="L37" i="39"/>
  <c r="K37" i="39"/>
  <c r="J37" i="39"/>
  <c r="I37" i="39"/>
  <c r="H37" i="39"/>
  <c r="G37" i="39"/>
  <c r="F37" i="39"/>
  <c r="E37" i="39"/>
  <c r="AF32" i="39"/>
  <c r="AE32" i="39"/>
  <c r="AD32" i="39"/>
  <c r="AC32" i="39"/>
  <c r="AB32" i="39"/>
  <c r="AA32" i="39"/>
  <c r="Z32" i="39"/>
  <c r="Y32" i="39"/>
  <c r="X32" i="39"/>
  <c r="AG32" i="39" s="1"/>
  <c r="W32" i="39"/>
  <c r="N32" i="39"/>
  <c r="M32" i="39"/>
  <c r="L32" i="39"/>
  <c r="K32" i="39"/>
  <c r="J32" i="39"/>
  <c r="I32" i="39"/>
  <c r="H32" i="39"/>
  <c r="G32" i="39"/>
  <c r="F32" i="39"/>
  <c r="E32" i="39"/>
  <c r="O32" i="39" s="1"/>
  <c r="AF31" i="39"/>
  <c r="AE31" i="39"/>
  <c r="AD31" i="39"/>
  <c r="AC31" i="39"/>
  <c r="AB31" i="39"/>
  <c r="AA31" i="39"/>
  <c r="Z31" i="39"/>
  <c r="Y31" i="39"/>
  <c r="X31" i="39"/>
  <c r="W31" i="39"/>
  <c r="N31" i="39"/>
  <c r="M31" i="39"/>
  <c r="L31" i="39"/>
  <c r="K31" i="39"/>
  <c r="J31" i="39"/>
  <c r="I31" i="39"/>
  <c r="H31" i="39"/>
  <c r="G31" i="39"/>
  <c r="O31" i="39" s="1"/>
  <c r="F31" i="39"/>
  <c r="E31" i="39"/>
  <c r="AF30" i="39"/>
  <c r="AE30" i="39"/>
  <c r="AD30" i="39"/>
  <c r="AC30" i="39"/>
  <c r="AB30" i="39"/>
  <c r="AA30" i="39"/>
  <c r="Z30" i="39"/>
  <c r="Y30" i="39"/>
  <c r="X30" i="39"/>
  <c r="W30" i="39"/>
  <c r="N30" i="39"/>
  <c r="M30" i="39"/>
  <c r="L30" i="39"/>
  <c r="K30" i="39"/>
  <c r="J30" i="39"/>
  <c r="I30" i="39"/>
  <c r="H30" i="39"/>
  <c r="G30" i="39"/>
  <c r="F30" i="39"/>
  <c r="E30" i="39"/>
  <c r="AH24" i="39"/>
  <c r="AI24" i="39" s="1"/>
  <c r="AG24" i="39"/>
  <c r="P24" i="39"/>
  <c r="Q24" i="39" s="1"/>
  <c r="O24" i="39"/>
  <c r="AH23" i="39"/>
  <c r="AI23" i="39" s="1"/>
  <c r="AG23" i="39"/>
  <c r="O23" i="39"/>
  <c r="P23" i="39" s="1"/>
  <c r="Q23" i="39" s="1"/>
  <c r="AH22" i="39"/>
  <c r="AI22" i="39" s="1"/>
  <c r="AG22" i="39"/>
  <c r="O22" i="39"/>
  <c r="P22" i="39" s="1"/>
  <c r="Q22" i="39" s="1"/>
  <c r="AH21" i="39"/>
  <c r="AI21" i="39" s="1"/>
  <c r="AG21" i="39"/>
  <c r="O21" i="39"/>
  <c r="P21" i="39" s="1"/>
  <c r="Q21" i="39" s="1"/>
  <c r="AH20" i="39"/>
  <c r="AI20" i="39" s="1"/>
  <c r="AG20" i="39"/>
  <c r="Q20" i="39"/>
  <c r="P20" i="39"/>
  <c r="O20" i="39"/>
  <c r="AH19" i="39"/>
  <c r="AI19" i="39" s="1"/>
  <c r="AG19" i="39"/>
  <c r="O19" i="39"/>
  <c r="P19" i="39" s="1"/>
  <c r="Q19" i="39" s="1"/>
  <c r="AI18" i="39"/>
  <c r="AH18" i="39"/>
  <c r="AG18" i="39"/>
  <c r="O18" i="39"/>
  <c r="P18" i="39" s="1"/>
  <c r="Q18" i="39" s="1"/>
  <c r="AH17" i="39"/>
  <c r="AI17" i="39" s="1"/>
  <c r="AG17" i="39"/>
  <c r="O17" i="39"/>
  <c r="P17" i="39" s="1"/>
  <c r="Q17" i="39" s="1"/>
  <c r="AH16" i="39"/>
  <c r="AG16" i="39"/>
  <c r="P16" i="39"/>
  <c r="Q16" i="39" s="1"/>
  <c r="O16" i="39"/>
  <c r="V8" i="39"/>
  <c r="H8" i="39"/>
  <c r="K5" i="39"/>
  <c r="E55" i="39" s="1"/>
  <c r="E56" i="39" s="1"/>
  <c r="H43" i="2" s="1"/>
  <c r="AF49" i="40"/>
  <c r="AE49" i="40"/>
  <c r="AD49" i="40"/>
  <c r="AC49" i="40"/>
  <c r="AB49" i="40"/>
  <c r="AA49" i="40"/>
  <c r="Z49" i="40"/>
  <c r="Y49" i="40"/>
  <c r="X49" i="40"/>
  <c r="W49" i="40"/>
  <c r="N49" i="40"/>
  <c r="M49" i="40"/>
  <c r="L49" i="40"/>
  <c r="K49" i="40"/>
  <c r="J49" i="40"/>
  <c r="I49" i="40"/>
  <c r="H49" i="40"/>
  <c r="G49" i="40"/>
  <c r="F49" i="40"/>
  <c r="E49" i="40"/>
  <c r="X47" i="40"/>
  <c r="H47" i="40"/>
  <c r="X46" i="40"/>
  <c r="AF45" i="40"/>
  <c r="AF39" i="40"/>
  <c r="AE39" i="40"/>
  <c r="AD39" i="40"/>
  <c r="AC39" i="40"/>
  <c r="AB39" i="40"/>
  <c r="AA39" i="40"/>
  <c r="Z39" i="40"/>
  <c r="Y39" i="40"/>
  <c r="X39" i="40"/>
  <c r="X45" i="40" s="1"/>
  <c r="W39" i="40"/>
  <c r="N39" i="40"/>
  <c r="M39" i="40"/>
  <c r="L39" i="40"/>
  <c r="K39" i="40"/>
  <c r="J39" i="40"/>
  <c r="I39" i="40"/>
  <c r="H39" i="40"/>
  <c r="H45" i="40" s="1"/>
  <c r="G39" i="40"/>
  <c r="F39" i="40"/>
  <c r="E39" i="40"/>
  <c r="AF38" i="40"/>
  <c r="AF46" i="40" s="1"/>
  <c r="AE38" i="40"/>
  <c r="AE46" i="40" s="1"/>
  <c r="AD38" i="40"/>
  <c r="AD46" i="40" s="1"/>
  <c r="AC38" i="40"/>
  <c r="AC46" i="40" s="1"/>
  <c r="AB38" i="40"/>
  <c r="AB45" i="40" s="1"/>
  <c r="AA38" i="40"/>
  <c r="AA47" i="40" s="1"/>
  <c r="Z38" i="40"/>
  <c r="Z47" i="40" s="1"/>
  <c r="Y38" i="40"/>
  <c r="Y47" i="40" s="1"/>
  <c r="X38" i="40"/>
  <c r="W38" i="40"/>
  <c r="W46" i="40" s="1"/>
  <c r="N38" i="40"/>
  <c r="N46" i="40" s="1"/>
  <c r="M38" i="40"/>
  <c r="M46" i="40" s="1"/>
  <c r="L38" i="40"/>
  <c r="L47" i="40" s="1"/>
  <c r="K38" i="40"/>
  <c r="K47" i="40" s="1"/>
  <c r="J38" i="40"/>
  <c r="J47" i="40" s="1"/>
  <c r="I38" i="40"/>
  <c r="I47" i="40" s="1"/>
  <c r="H38" i="40"/>
  <c r="H46" i="40" s="1"/>
  <c r="G38" i="40"/>
  <c r="G46" i="40" s="1"/>
  <c r="F38" i="40"/>
  <c r="F46" i="40" s="1"/>
  <c r="E38" i="40"/>
  <c r="E46" i="40" s="1"/>
  <c r="AF37" i="40"/>
  <c r="AE37" i="40"/>
  <c r="AD37" i="40"/>
  <c r="AC37" i="40"/>
  <c r="AB37" i="40"/>
  <c r="AA37" i="40"/>
  <c r="Z37" i="40"/>
  <c r="Y37" i="40"/>
  <c r="X37" i="40"/>
  <c r="W37" i="40"/>
  <c r="N37" i="40"/>
  <c r="M37" i="40"/>
  <c r="L37" i="40"/>
  <c r="K37" i="40"/>
  <c r="J37" i="40"/>
  <c r="I37" i="40"/>
  <c r="H37" i="40"/>
  <c r="G37" i="40"/>
  <c r="F37" i="40"/>
  <c r="E37" i="40"/>
  <c r="AF32" i="40"/>
  <c r="AE32" i="40"/>
  <c r="AD32" i="40"/>
  <c r="AC32" i="40"/>
  <c r="AB32" i="40"/>
  <c r="AA32" i="40"/>
  <c r="Z32" i="40"/>
  <c r="Y32" i="40"/>
  <c r="AG32" i="40" s="1"/>
  <c r="X32" i="40"/>
  <c r="W32" i="40"/>
  <c r="N32" i="40"/>
  <c r="M32" i="40"/>
  <c r="L32" i="40"/>
  <c r="K32" i="40"/>
  <c r="J32" i="40"/>
  <c r="I32" i="40"/>
  <c r="H32" i="40"/>
  <c r="G32" i="40"/>
  <c r="F32" i="40"/>
  <c r="E32" i="40"/>
  <c r="AF31" i="40"/>
  <c r="AE31" i="40"/>
  <c r="AD31" i="40"/>
  <c r="AC31" i="40"/>
  <c r="AB31" i="40"/>
  <c r="AA31" i="40"/>
  <c r="Z31" i="40"/>
  <c r="Y31" i="40"/>
  <c r="X31" i="40"/>
  <c r="W31" i="40"/>
  <c r="N31" i="40"/>
  <c r="M31" i="40"/>
  <c r="L31" i="40"/>
  <c r="K31" i="40"/>
  <c r="J31" i="40"/>
  <c r="I31" i="40"/>
  <c r="H31" i="40"/>
  <c r="G31" i="40"/>
  <c r="F31" i="40"/>
  <c r="E31" i="40"/>
  <c r="AF30" i="40"/>
  <c r="AE30" i="40"/>
  <c r="AD30" i="40"/>
  <c r="AC30" i="40"/>
  <c r="AB30" i="40"/>
  <c r="AA30" i="40"/>
  <c r="Z30" i="40"/>
  <c r="Y30" i="40"/>
  <c r="X30" i="40"/>
  <c r="W30" i="40"/>
  <c r="N30" i="40"/>
  <c r="M30" i="40"/>
  <c r="L30" i="40"/>
  <c r="K30" i="40"/>
  <c r="J30" i="40"/>
  <c r="I30" i="40"/>
  <c r="H30" i="40"/>
  <c r="G30" i="40"/>
  <c r="F30" i="40"/>
  <c r="E30" i="40"/>
  <c r="AH24" i="40"/>
  <c r="AI24" i="40" s="1"/>
  <c r="AG24" i="40"/>
  <c r="O24" i="40"/>
  <c r="P24" i="40" s="1"/>
  <c r="Q24" i="40" s="1"/>
  <c r="AH23" i="40"/>
  <c r="AI23" i="40" s="1"/>
  <c r="AG23" i="40"/>
  <c r="P23" i="40"/>
  <c r="Q23" i="40" s="1"/>
  <c r="O23" i="40"/>
  <c r="AH22" i="40"/>
  <c r="AI22" i="40" s="1"/>
  <c r="AG22" i="40"/>
  <c r="O22" i="40"/>
  <c r="P22" i="40" s="1"/>
  <c r="Q22" i="40" s="1"/>
  <c r="AH21" i="40"/>
  <c r="AI21" i="40" s="1"/>
  <c r="AG21" i="40"/>
  <c r="P21" i="40"/>
  <c r="Q21" i="40" s="1"/>
  <c r="O21" i="40"/>
  <c r="AH20" i="40"/>
  <c r="AI20" i="40" s="1"/>
  <c r="AG20" i="40"/>
  <c r="O20" i="40"/>
  <c r="P20" i="40" s="1"/>
  <c r="Q20" i="40" s="1"/>
  <c r="AI19" i="40"/>
  <c r="AH19" i="40"/>
  <c r="AG19" i="40"/>
  <c r="P19" i="40"/>
  <c r="Q19" i="40" s="1"/>
  <c r="O19" i="40"/>
  <c r="AH18" i="40"/>
  <c r="AI18" i="40" s="1"/>
  <c r="AG18" i="40"/>
  <c r="O18" i="40"/>
  <c r="P18" i="40" s="1"/>
  <c r="Q18" i="40" s="1"/>
  <c r="AI17" i="40"/>
  <c r="AH17" i="40"/>
  <c r="AG17" i="40"/>
  <c r="P17" i="40"/>
  <c r="Q17" i="40" s="1"/>
  <c r="O17" i="40"/>
  <c r="AH16" i="40"/>
  <c r="AG16" i="40"/>
  <c r="O16" i="40"/>
  <c r="P16" i="40" s="1"/>
  <c r="V8" i="40"/>
  <c r="H8" i="40"/>
  <c r="K5" i="40"/>
  <c r="E55" i="40" s="1"/>
  <c r="E56" i="40" s="1"/>
  <c r="H44" i="2" s="1"/>
  <c r="AF49" i="41"/>
  <c r="AE49" i="41"/>
  <c r="AD49" i="41"/>
  <c r="AC49" i="41"/>
  <c r="AB49" i="41"/>
  <c r="AA49" i="41"/>
  <c r="Z49" i="41"/>
  <c r="Y49" i="41"/>
  <c r="X49" i="41"/>
  <c r="W49" i="41"/>
  <c r="N49" i="41"/>
  <c r="M49" i="41"/>
  <c r="L49" i="41"/>
  <c r="K49" i="41"/>
  <c r="J49" i="41"/>
  <c r="I49" i="41"/>
  <c r="H49" i="41"/>
  <c r="G49" i="41"/>
  <c r="F49" i="41"/>
  <c r="E49" i="41"/>
  <c r="M47" i="41"/>
  <c r="AC46" i="41"/>
  <c r="M46" i="41"/>
  <c r="E46" i="41"/>
  <c r="I45" i="41"/>
  <c r="AF39" i="41"/>
  <c r="AE39" i="41"/>
  <c r="AD39" i="41"/>
  <c r="AC39" i="41"/>
  <c r="AC45" i="41" s="1"/>
  <c r="AB39" i="41"/>
  <c r="AA39" i="41"/>
  <c r="Z39" i="41"/>
  <c r="Y39" i="41"/>
  <c r="X39" i="41"/>
  <c r="W39" i="41"/>
  <c r="N39" i="41"/>
  <c r="M39" i="41"/>
  <c r="L39" i="41"/>
  <c r="K39" i="41"/>
  <c r="J39" i="41"/>
  <c r="I39" i="41"/>
  <c r="H39" i="41"/>
  <c r="G39" i="41"/>
  <c r="F39" i="41"/>
  <c r="E39" i="41"/>
  <c r="AF38" i="41"/>
  <c r="AF47" i="41" s="1"/>
  <c r="AE38" i="41"/>
  <c r="AE47" i="41" s="1"/>
  <c r="AD38" i="41"/>
  <c r="AD47" i="41" s="1"/>
  <c r="AC38" i="41"/>
  <c r="AC47" i="41" s="1"/>
  <c r="AB38" i="41"/>
  <c r="AB46" i="41" s="1"/>
  <c r="AA38" i="41"/>
  <c r="AA46" i="41" s="1"/>
  <c r="Z38" i="41"/>
  <c r="Z46" i="41" s="1"/>
  <c r="Y38" i="41"/>
  <c r="Y46" i="41" s="1"/>
  <c r="X38" i="41"/>
  <c r="X47" i="41" s="1"/>
  <c r="W38" i="41"/>
  <c r="W47" i="41" s="1"/>
  <c r="N38" i="41"/>
  <c r="N47" i="41" s="1"/>
  <c r="M38" i="41"/>
  <c r="M45" i="41" s="1"/>
  <c r="L38" i="41"/>
  <c r="L46" i="41" s="1"/>
  <c r="K38" i="41"/>
  <c r="K46" i="41" s="1"/>
  <c r="J38" i="41"/>
  <c r="J46" i="41" s="1"/>
  <c r="I38" i="41"/>
  <c r="I46" i="41" s="1"/>
  <c r="H38" i="41"/>
  <c r="H47" i="41" s="1"/>
  <c r="G38" i="41"/>
  <c r="G47" i="41" s="1"/>
  <c r="F38" i="41"/>
  <c r="F47" i="41" s="1"/>
  <c r="E38" i="41"/>
  <c r="E45" i="41" s="1"/>
  <c r="AF37" i="41"/>
  <c r="AE37" i="41"/>
  <c r="AD37" i="41"/>
  <c r="AC37" i="41"/>
  <c r="AB37" i="41"/>
  <c r="AA37" i="41"/>
  <c r="Z37" i="41"/>
  <c r="Y37" i="41"/>
  <c r="X37" i="41"/>
  <c r="W37" i="41"/>
  <c r="N37" i="41"/>
  <c r="M37" i="41"/>
  <c r="L37" i="41"/>
  <c r="K37" i="41"/>
  <c r="J37" i="41"/>
  <c r="I37" i="41"/>
  <c r="H37" i="41"/>
  <c r="G37" i="41"/>
  <c r="F37" i="41"/>
  <c r="E37" i="41"/>
  <c r="AF32" i="41"/>
  <c r="AE32" i="41"/>
  <c r="AD32" i="41"/>
  <c r="AC32" i="41"/>
  <c r="AB32" i="41"/>
  <c r="AA32" i="41"/>
  <c r="Z32" i="41"/>
  <c r="Y32" i="41"/>
  <c r="X32" i="41"/>
  <c r="W32" i="41"/>
  <c r="N32" i="41"/>
  <c r="M32" i="41"/>
  <c r="L32" i="41"/>
  <c r="K32" i="41"/>
  <c r="J32" i="41"/>
  <c r="I32" i="41"/>
  <c r="H32" i="41"/>
  <c r="G32" i="41"/>
  <c r="O32" i="41" s="1"/>
  <c r="F32" i="41"/>
  <c r="E32" i="41"/>
  <c r="AF31" i="41"/>
  <c r="AE31" i="41"/>
  <c r="AD31" i="41"/>
  <c r="AC31" i="41"/>
  <c r="AB31" i="41"/>
  <c r="AA31" i="41"/>
  <c r="Z31" i="41"/>
  <c r="Y31" i="41"/>
  <c r="X31" i="41"/>
  <c r="W31" i="41"/>
  <c r="N31" i="41"/>
  <c r="M31" i="41"/>
  <c r="L31" i="41"/>
  <c r="K31" i="41"/>
  <c r="J31" i="41"/>
  <c r="I31" i="41"/>
  <c r="H31" i="41"/>
  <c r="G31" i="41"/>
  <c r="F31" i="41"/>
  <c r="E31" i="41"/>
  <c r="O31" i="41" s="1"/>
  <c r="AF30" i="41"/>
  <c r="AE30" i="41"/>
  <c r="AD30" i="41"/>
  <c r="AC30" i="41"/>
  <c r="AB30" i="41"/>
  <c r="AA30" i="41"/>
  <c r="Z30" i="41"/>
  <c r="Y30" i="41"/>
  <c r="X30" i="41"/>
  <c r="W30" i="41"/>
  <c r="N30" i="41"/>
  <c r="M30" i="41"/>
  <c r="L30" i="41"/>
  <c r="K30" i="41"/>
  <c r="J30" i="41"/>
  <c r="I30" i="41"/>
  <c r="H30" i="41"/>
  <c r="G30" i="41"/>
  <c r="F30" i="41"/>
  <c r="E30" i="41"/>
  <c r="AH24" i="41"/>
  <c r="AI24" i="41" s="1"/>
  <c r="AG24" i="41"/>
  <c r="O24" i="41"/>
  <c r="P24" i="41" s="1"/>
  <c r="Q24" i="41" s="1"/>
  <c r="AH23" i="41"/>
  <c r="AI23" i="41" s="1"/>
  <c r="AG23" i="41"/>
  <c r="O23" i="41"/>
  <c r="P23" i="41" s="1"/>
  <c r="Q23" i="41" s="1"/>
  <c r="AH22" i="41"/>
  <c r="AI22" i="41" s="1"/>
  <c r="AG22" i="41"/>
  <c r="O22" i="41"/>
  <c r="P22" i="41" s="1"/>
  <c r="Q22" i="41" s="1"/>
  <c r="AH21" i="41"/>
  <c r="AI21" i="41" s="1"/>
  <c r="AG21" i="41"/>
  <c r="P21" i="41"/>
  <c r="Q21" i="41" s="1"/>
  <c r="O21" i="41"/>
  <c r="AH20" i="41"/>
  <c r="AI20" i="41" s="1"/>
  <c r="AG20" i="41"/>
  <c r="O20" i="41"/>
  <c r="P20" i="41" s="1"/>
  <c r="Q20" i="41" s="1"/>
  <c r="AI19" i="41"/>
  <c r="AH19" i="41"/>
  <c r="AG19" i="41"/>
  <c r="O19" i="41"/>
  <c r="P19" i="41" s="1"/>
  <c r="Q19" i="41" s="1"/>
  <c r="AH18" i="41"/>
  <c r="AI18" i="41" s="1"/>
  <c r="AG18" i="41"/>
  <c r="O18" i="41"/>
  <c r="P18" i="41" s="1"/>
  <c r="Q18" i="41" s="1"/>
  <c r="AH17" i="41"/>
  <c r="AI17" i="41" s="1"/>
  <c r="AG17" i="41"/>
  <c r="Q17" i="41"/>
  <c r="P17" i="41"/>
  <c r="O17" i="41"/>
  <c r="AH16" i="41"/>
  <c r="AG16" i="41"/>
  <c r="O16" i="41"/>
  <c r="V8" i="41"/>
  <c r="H8" i="41"/>
  <c r="AF49" i="42"/>
  <c r="AE49" i="42"/>
  <c r="AD49" i="42"/>
  <c r="AC49" i="42"/>
  <c r="AB49" i="42"/>
  <c r="AA49" i="42"/>
  <c r="Z49" i="42"/>
  <c r="Y49" i="42"/>
  <c r="X49" i="42"/>
  <c r="W49" i="42"/>
  <c r="N49" i="42"/>
  <c r="M49" i="42"/>
  <c r="L49" i="42"/>
  <c r="K49" i="42"/>
  <c r="J49" i="42"/>
  <c r="I49" i="42"/>
  <c r="H49" i="42"/>
  <c r="G49" i="42"/>
  <c r="F49" i="42"/>
  <c r="E49" i="42"/>
  <c r="AD47" i="42"/>
  <c r="F47" i="42"/>
  <c r="F46" i="42"/>
  <c r="N45" i="42"/>
  <c r="AF39" i="42"/>
  <c r="AE39" i="42"/>
  <c r="AD39" i="42"/>
  <c r="AC39" i="42"/>
  <c r="AB39" i="42"/>
  <c r="AA39" i="42"/>
  <c r="Z39" i="42"/>
  <c r="Y39" i="42"/>
  <c r="X39" i="42"/>
  <c r="W39" i="42"/>
  <c r="N39" i="42"/>
  <c r="M39" i="42"/>
  <c r="L39" i="42"/>
  <c r="K39" i="42"/>
  <c r="J39" i="42"/>
  <c r="I39" i="42"/>
  <c r="H39" i="42"/>
  <c r="G39" i="42"/>
  <c r="F39" i="42"/>
  <c r="F45" i="42" s="1"/>
  <c r="E39" i="42"/>
  <c r="AF38" i="42"/>
  <c r="AF46" i="42" s="1"/>
  <c r="AE38" i="42"/>
  <c r="AE46" i="42" s="1"/>
  <c r="AD38" i="42"/>
  <c r="AD46" i="42" s="1"/>
  <c r="AC38" i="42"/>
  <c r="AC47" i="42" s="1"/>
  <c r="AB38" i="42"/>
  <c r="AB47" i="42" s="1"/>
  <c r="AA38" i="42"/>
  <c r="AA47" i="42" s="1"/>
  <c r="Z38" i="42"/>
  <c r="Z46" i="42" s="1"/>
  <c r="Y38" i="42"/>
  <c r="Y46" i="42" s="1"/>
  <c r="X38" i="42"/>
  <c r="X46" i="42" s="1"/>
  <c r="W38" i="42"/>
  <c r="W46" i="42" s="1"/>
  <c r="N38" i="42"/>
  <c r="N46" i="42" s="1"/>
  <c r="M38" i="42"/>
  <c r="M47" i="42" s="1"/>
  <c r="L38" i="42"/>
  <c r="L47" i="42" s="1"/>
  <c r="K38" i="42"/>
  <c r="K47" i="42" s="1"/>
  <c r="J38" i="42"/>
  <c r="J45" i="42" s="1"/>
  <c r="I38" i="42"/>
  <c r="I46" i="42" s="1"/>
  <c r="H38" i="42"/>
  <c r="H46" i="42" s="1"/>
  <c r="G38" i="42"/>
  <c r="G46" i="42" s="1"/>
  <c r="F38" i="42"/>
  <c r="E38" i="42"/>
  <c r="E47" i="42" s="1"/>
  <c r="AF37" i="42"/>
  <c r="AE37" i="42"/>
  <c r="AD37" i="42"/>
  <c r="AC37" i="42"/>
  <c r="AB37" i="42"/>
  <c r="AA37" i="42"/>
  <c r="Z37" i="42"/>
  <c r="Y37" i="42"/>
  <c r="X37" i="42"/>
  <c r="W37" i="42"/>
  <c r="N37" i="42"/>
  <c r="M37" i="42"/>
  <c r="L37" i="42"/>
  <c r="K37" i="42"/>
  <c r="J37" i="42"/>
  <c r="I37" i="42"/>
  <c r="H37" i="42"/>
  <c r="G37" i="42"/>
  <c r="F37" i="42"/>
  <c r="E37" i="42"/>
  <c r="AF32" i="42"/>
  <c r="AE32" i="42"/>
  <c r="AD32" i="42"/>
  <c r="AC32" i="42"/>
  <c r="AB32" i="42"/>
  <c r="AA32" i="42"/>
  <c r="Z32" i="42"/>
  <c r="Y32" i="42"/>
  <c r="X32" i="42"/>
  <c r="W32" i="42"/>
  <c r="AG32" i="42" s="1"/>
  <c r="N32" i="42"/>
  <c r="M32" i="42"/>
  <c r="L32" i="42"/>
  <c r="K32" i="42"/>
  <c r="J32" i="42"/>
  <c r="I32" i="42"/>
  <c r="H32" i="42"/>
  <c r="G32" i="42"/>
  <c r="F32" i="42"/>
  <c r="E32" i="42"/>
  <c r="AF31" i="42"/>
  <c r="AE31" i="42"/>
  <c r="AD31" i="42"/>
  <c r="AC31" i="42"/>
  <c r="AB31" i="42"/>
  <c r="AA31" i="42"/>
  <c r="Z31" i="42"/>
  <c r="Y31" i="42"/>
  <c r="AG31" i="42" s="1"/>
  <c r="X31" i="42"/>
  <c r="W31" i="42"/>
  <c r="N31" i="42"/>
  <c r="M31" i="42"/>
  <c r="L31" i="42"/>
  <c r="K31" i="42"/>
  <c r="J31" i="42"/>
  <c r="I31" i="42"/>
  <c r="H31" i="42"/>
  <c r="G31" i="42"/>
  <c r="F31" i="42"/>
  <c r="E31" i="42"/>
  <c r="AF30" i="42"/>
  <c r="AE30" i="42"/>
  <c r="AD30" i="42"/>
  <c r="AC30" i="42"/>
  <c r="AB30" i="42"/>
  <c r="AA30" i="42"/>
  <c r="Z30" i="42"/>
  <c r="Y30" i="42"/>
  <c r="X30" i="42"/>
  <c r="W30" i="42"/>
  <c r="N30" i="42"/>
  <c r="M30" i="42"/>
  <c r="L30" i="42"/>
  <c r="K30" i="42"/>
  <c r="J30" i="42"/>
  <c r="I30" i="42"/>
  <c r="H30" i="42"/>
  <c r="G30" i="42"/>
  <c r="F30" i="42"/>
  <c r="E30" i="42"/>
  <c r="AH24" i="42"/>
  <c r="AI24" i="42" s="1"/>
  <c r="AG24" i="42"/>
  <c r="P24" i="42"/>
  <c r="Q24" i="42" s="1"/>
  <c r="O24" i="42"/>
  <c r="AH23" i="42"/>
  <c r="AI23" i="42" s="1"/>
  <c r="AG23" i="42"/>
  <c r="P23" i="42"/>
  <c r="Q23" i="42" s="1"/>
  <c r="O23" i="42"/>
  <c r="AH22" i="42"/>
  <c r="AI22" i="42" s="1"/>
  <c r="AG22" i="42"/>
  <c r="P22" i="42"/>
  <c r="Q22" i="42" s="1"/>
  <c r="O22" i="42"/>
  <c r="AH21" i="42"/>
  <c r="AI21" i="42" s="1"/>
  <c r="AG21" i="42"/>
  <c r="P21" i="42"/>
  <c r="Q21" i="42" s="1"/>
  <c r="O21" i="42"/>
  <c r="AI20" i="42"/>
  <c r="AH20" i="42"/>
  <c r="AG20" i="42"/>
  <c r="P20" i="42"/>
  <c r="Q20" i="42" s="1"/>
  <c r="O20" i="42"/>
  <c r="AI19" i="42"/>
  <c r="AH19" i="42"/>
  <c r="AG19" i="42"/>
  <c r="P19" i="42"/>
  <c r="Q19" i="42" s="1"/>
  <c r="O19" i="42"/>
  <c r="AI18" i="42"/>
  <c r="AH18" i="42"/>
  <c r="AG18" i="42"/>
  <c r="P18" i="42"/>
  <c r="Q18" i="42" s="1"/>
  <c r="O18" i="42"/>
  <c r="AI17" i="42"/>
  <c r="AH17" i="42"/>
  <c r="AG17" i="42"/>
  <c r="P17" i="42"/>
  <c r="Q17" i="42" s="1"/>
  <c r="O17" i="42"/>
  <c r="AH16" i="42"/>
  <c r="AI16" i="42" s="1"/>
  <c r="AG16" i="42"/>
  <c r="P16" i="42"/>
  <c r="O16" i="42"/>
  <c r="V8" i="42"/>
  <c r="H8" i="42"/>
  <c r="AF49" i="4"/>
  <c r="AE49" i="4"/>
  <c r="AD49" i="4"/>
  <c r="AC49" i="4"/>
  <c r="AB49" i="4"/>
  <c r="AA49" i="4"/>
  <c r="Z49" i="4"/>
  <c r="Y49" i="4"/>
  <c r="X49" i="4"/>
  <c r="W49" i="4"/>
  <c r="N49" i="4"/>
  <c r="M49" i="4"/>
  <c r="L49" i="4"/>
  <c r="K49" i="4"/>
  <c r="J49" i="4"/>
  <c r="I49" i="4"/>
  <c r="H49" i="4"/>
  <c r="G49" i="4"/>
  <c r="F49" i="4"/>
  <c r="E49" i="4"/>
  <c r="AA47" i="4"/>
  <c r="K47" i="4"/>
  <c r="AB46" i="4"/>
  <c r="AA46" i="4"/>
  <c r="I46" i="4"/>
  <c r="F46" i="4"/>
  <c r="AF45" i="4"/>
  <c r="AB45" i="4"/>
  <c r="Y45" i="4"/>
  <c r="X45" i="4"/>
  <c r="L45" i="4"/>
  <c r="H45" i="4"/>
  <c r="AF39" i="4"/>
  <c r="AE39" i="4"/>
  <c r="AD39" i="4"/>
  <c r="AC39" i="4"/>
  <c r="AB39" i="4"/>
  <c r="AA39" i="4"/>
  <c r="Z39" i="4"/>
  <c r="Y39" i="4"/>
  <c r="X39" i="4"/>
  <c r="W39" i="4"/>
  <c r="N39" i="4"/>
  <c r="M39" i="4"/>
  <c r="L39" i="4"/>
  <c r="K39" i="4"/>
  <c r="K45" i="4" s="1"/>
  <c r="J39" i="4"/>
  <c r="I39" i="4"/>
  <c r="I45" i="4" s="1"/>
  <c r="H39" i="4"/>
  <c r="G39" i="4"/>
  <c r="F39" i="4"/>
  <c r="E39" i="4"/>
  <c r="AF38" i="4"/>
  <c r="AE38" i="4"/>
  <c r="AE46" i="4" s="1"/>
  <c r="AD38" i="4"/>
  <c r="AD46" i="4" s="1"/>
  <c r="AC38" i="4"/>
  <c r="AC46" i="4" s="1"/>
  <c r="AB38" i="4"/>
  <c r="AB47" i="4" s="1"/>
  <c r="AA38" i="4"/>
  <c r="AA45" i="4" s="1"/>
  <c r="Z38" i="4"/>
  <c r="Z45" i="4" s="1"/>
  <c r="Y38" i="4"/>
  <c r="Y47" i="4" s="1"/>
  <c r="X38" i="4"/>
  <c r="X47" i="4" s="1"/>
  <c r="W38" i="4"/>
  <c r="W46" i="4" s="1"/>
  <c r="N38" i="4"/>
  <c r="M38" i="4"/>
  <c r="M46" i="4" s="1"/>
  <c r="L38" i="4"/>
  <c r="L47" i="4" s="1"/>
  <c r="K38" i="4"/>
  <c r="K46" i="4" s="1"/>
  <c r="J38" i="4"/>
  <c r="J46" i="4" s="1"/>
  <c r="I38" i="4"/>
  <c r="I47" i="4" s="1"/>
  <c r="H38" i="4"/>
  <c r="H46" i="4" s="1"/>
  <c r="G38" i="4"/>
  <c r="G45" i="4" s="1"/>
  <c r="F38" i="4"/>
  <c r="E38" i="4"/>
  <c r="E47" i="4" s="1"/>
  <c r="AF37" i="4"/>
  <c r="AE37" i="4"/>
  <c r="AD37" i="4"/>
  <c r="AC37" i="4"/>
  <c r="AB37" i="4"/>
  <c r="AA37" i="4"/>
  <c r="Z37" i="4"/>
  <c r="Y37" i="4"/>
  <c r="X37" i="4"/>
  <c r="W37" i="4"/>
  <c r="N37" i="4"/>
  <c r="M37" i="4"/>
  <c r="L37" i="4"/>
  <c r="K37" i="4"/>
  <c r="J37" i="4"/>
  <c r="I37" i="4"/>
  <c r="H37" i="4"/>
  <c r="G37" i="4"/>
  <c r="F37" i="4"/>
  <c r="E37" i="4"/>
  <c r="AF32" i="4"/>
  <c r="AE32" i="4"/>
  <c r="AD32" i="4"/>
  <c r="AC32" i="4"/>
  <c r="AB32" i="4"/>
  <c r="AA32" i="4"/>
  <c r="Z32" i="4"/>
  <c r="Y32" i="4"/>
  <c r="X32" i="4"/>
  <c r="W32" i="4"/>
  <c r="AG32" i="4" s="1"/>
  <c r="N32" i="4"/>
  <c r="M32" i="4"/>
  <c r="L32" i="4"/>
  <c r="K32" i="4"/>
  <c r="J32" i="4"/>
  <c r="I32" i="4"/>
  <c r="H32" i="4"/>
  <c r="G32" i="4"/>
  <c r="O32" i="4" s="1"/>
  <c r="F32" i="4"/>
  <c r="E32" i="4"/>
  <c r="AF31" i="4"/>
  <c r="AE31" i="4"/>
  <c r="AD31" i="4"/>
  <c r="AC31" i="4"/>
  <c r="AB31" i="4"/>
  <c r="AA31" i="4"/>
  <c r="Z31" i="4"/>
  <c r="Y31" i="4"/>
  <c r="AG31" i="4" s="1"/>
  <c r="X31" i="4"/>
  <c r="W31" i="4"/>
  <c r="N31" i="4"/>
  <c r="M31" i="4"/>
  <c r="L31" i="4"/>
  <c r="K31" i="4"/>
  <c r="J31" i="4"/>
  <c r="I31" i="4"/>
  <c r="H31" i="4"/>
  <c r="G31" i="4"/>
  <c r="O31" i="4" s="1"/>
  <c r="F31" i="4"/>
  <c r="E31" i="4"/>
  <c r="AF30" i="4"/>
  <c r="AE30" i="4"/>
  <c r="AD30" i="4"/>
  <c r="AC30" i="4"/>
  <c r="AB30" i="4"/>
  <c r="AA30" i="4"/>
  <c r="Z30" i="4"/>
  <c r="Y30" i="4"/>
  <c r="X30" i="4"/>
  <c r="W30" i="4"/>
  <c r="N30" i="4"/>
  <c r="M30" i="4"/>
  <c r="L30" i="4"/>
  <c r="K30" i="4"/>
  <c r="J30" i="4"/>
  <c r="I30" i="4"/>
  <c r="H30" i="4"/>
  <c r="G30" i="4"/>
  <c r="F30" i="4"/>
  <c r="E30" i="4"/>
  <c r="AH24" i="4"/>
  <c r="AI24" i="4" s="1"/>
  <c r="AG24" i="4"/>
  <c r="P24" i="4"/>
  <c r="Q24" i="4" s="1"/>
  <c r="O24" i="4"/>
  <c r="AH23" i="4"/>
  <c r="AI23" i="4" s="1"/>
  <c r="AG23" i="4"/>
  <c r="O23" i="4"/>
  <c r="P23" i="4" s="1"/>
  <c r="Q23" i="4" s="1"/>
  <c r="AH22" i="4"/>
  <c r="AI22" i="4" s="1"/>
  <c r="AG22" i="4"/>
  <c r="O22" i="4"/>
  <c r="P22" i="4" s="1"/>
  <c r="Q22" i="4" s="1"/>
  <c r="AH21" i="4"/>
  <c r="AI21" i="4" s="1"/>
  <c r="AG21" i="4"/>
  <c r="O21" i="4"/>
  <c r="P21" i="4" s="1"/>
  <c r="Q21" i="4" s="1"/>
  <c r="AH20" i="4"/>
  <c r="AI20" i="4" s="1"/>
  <c r="AG20" i="4"/>
  <c r="P20" i="4"/>
  <c r="Q20" i="4" s="1"/>
  <c r="O20" i="4"/>
  <c r="AH19" i="4"/>
  <c r="AI19" i="4" s="1"/>
  <c r="AG19" i="4"/>
  <c r="O19" i="4"/>
  <c r="P19" i="4" s="1"/>
  <c r="Q19" i="4" s="1"/>
  <c r="AI18" i="4"/>
  <c r="AH18" i="4"/>
  <c r="AG18" i="4"/>
  <c r="O18" i="4"/>
  <c r="P18" i="4" s="1"/>
  <c r="Q18" i="4" s="1"/>
  <c r="AH17" i="4"/>
  <c r="AI17" i="4" s="1"/>
  <c r="AG17" i="4"/>
  <c r="O17" i="4"/>
  <c r="P17" i="4" s="1"/>
  <c r="Q17" i="4" s="1"/>
  <c r="AH16" i="4"/>
  <c r="AG16" i="4"/>
  <c r="P16" i="4"/>
  <c r="Q16" i="4" s="1"/>
  <c r="O16" i="4"/>
  <c r="V8" i="4"/>
  <c r="H8" i="4"/>
  <c r="K5" i="4"/>
  <c r="E55" i="4" s="1"/>
  <c r="E56" i="4" s="1"/>
  <c r="H8" i="2" s="1"/>
  <c r="K5" i="3"/>
  <c r="E55" i="3" s="1"/>
  <c r="E56" i="3" s="1"/>
  <c r="H7" i="2" s="1"/>
  <c r="E58" i="25" l="1"/>
  <c r="E60" i="25" s="1"/>
  <c r="D29" i="2" s="1"/>
  <c r="AG25" i="18"/>
  <c r="E66" i="28"/>
  <c r="E66" i="42"/>
  <c r="E66" i="26"/>
  <c r="E66" i="23"/>
  <c r="E66" i="7"/>
  <c r="E66" i="39"/>
  <c r="E58" i="39"/>
  <c r="E60" i="39" s="1"/>
  <c r="D43" i="2" s="1"/>
  <c r="E66" i="32"/>
  <c r="E66" i="27"/>
  <c r="E66" i="22"/>
  <c r="E66" i="21"/>
  <c r="E66" i="15"/>
  <c r="E66" i="12"/>
  <c r="E58" i="11"/>
  <c r="E60" i="11" s="1"/>
  <c r="D15" i="2" s="1"/>
  <c r="AG25" i="5"/>
  <c r="E66" i="41"/>
  <c r="E66" i="30"/>
  <c r="E66" i="25"/>
  <c r="E66" i="14"/>
  <c r="AG25" i="40"/>
  <c r="E66" i="29"/>
  <c r="E58" i="17"/>
  <c r="E60" i="17" s="1"/>
  <c r="D21" i="2" s="1"/>
  <c r="E66" i="17"/>
  <c r="E66" i="10"/>
  <c r="E66" i="8"/>
  <c r="E58" i="4"/>
  <c r="E60" i="4" s="1"/>
  <c r="D8" i="2" s="1"/>
  <c r="E58" i="28"/>
  <c r="E60" i="28" s="1"/>
  <c r="D32" i="2" s="1"/>
  <c r="E66" i="24"/>
  <c r="E66" i="20"/>
  <c r="E66" i="18"/>
  <c r="E66" i="6"/>
  <c r="O25" i="4"/>
  <c r="E66" i="38"/>
  <c r="E66" i="36"/>
  <c r="E58" i="22"/>
  <c r="E60" i="22" s="1"/>
  <c r="D26" i="2" s="1"/>
  <c r="E66" i="16"/>
  <c r="E66" i="5"/>
  <c r="E58" i="35"/>
  <c r="E60" i="35" s="1"/>
  <c r="D39" i="2" s="1"/>
  <c r="E66" i="4"/>
  <c r="E66" i="35"/>
  <c r="E66" i="33"/>
  <c r="E58" i="32"/>
  <c r="E60" i="32" s="1"/>
  <c r="D36" i="2" s="1"/>
  <c r="E66" i="31"/>
  <c r="O25" i="28"/>
  <c r="E55" i="28"/>
  <c r="E56" i="28" s="1"/>
  <c r="H32" i="2" s="1"/>
  <c r="E66" i="19"/>
  <c r="O25" i="7"/>
  <c r="E55" i="7"/>
  <c r="E56" i="7" s="1"/>
  <c r="H11" i="2" s="1"/>
  <c r="E66" i="40"/>
  <c r="E66" i="37"/>
  <c r="E66" i="34"/>
  <c r="E58" i="31"/>
  <c r="E60" i="31" s="1"/>
  <c r="D35" i="2" s="1"/>
  <c r="E66" i="13"/>
  <c r="E66" i="11"/>
  <c r="E66" i="9"/>
  <c r="AG25" i="27"/>
  <c r="AG25" i="21"/>
  <c r="AG25" i="30"/>
  <c r="AG25" i="16"/>
  <c r="AG25" i="36"/>
  <c r="AG25" i="12"/>
  <c r="AG25" i="19"/>
  <c r="AG25" i="28"/>
  <c r="AG25" i="31"/>
  <c r="AG25" i="22"/>
  <c r="AG25" i="4"/>
  <c r="AG34" i="36"/>
  <c r="AI34" i="36" s="1"/>
  <c r="AG33" i="36"/>
  <c r="AG33" i="4"/>
  <c r="AG34" i="4"/>
  <c r="AI34" i="4" s="1"/>
  <c r="O34" i="41"/>
  <c r="Q34" i="41" s="1"/>
  <c r="O33" i="41"/>
  <c r="Q33" i="41" s="1"/>
  <c r="O34" i="4"/>
  <c r="Q34" i="4" s="1"/>
  <c r="O33" i="4"/>
  <c r="Q33" i="4" s="1"/>
  <c r="E62" i="4" s="1"/>
  <c r="E64" i="4" s="1"/>
  <c r="O34" i="37"/>
  <c r="Q34" i="37" s="1"/>
  <c r="O33" i="37"/>
  <c r="Q33" i="37" s="1"/>
  <c r="AF47" i="4"/>
  <c r="AF46" i="4"/>
  <c r="G46" i="4"/>
  <c r="X46" i="4"/>
  <c r="H47" i="4"/>
  <c r="Z45" i="42"/>
  <c r="J47" i="42"/>
  <c r="K5" i="41"/>
  <c r="E55" i="41" s="1"/>
  <c r="E56" i="41" s="1"/>
  <c r="H45" i="2" s="1"/>
  <c r="P16" i="41"/>
  <c r="E47" i="41"/>
  <c r="O32" i="40"/>
  <c r="AB47" i="40"/>
  <c r="O25" i="39"/>
  <c r="AG31" i="39"/>
  <c r="AG34" i="39" s="1"/>
  <c r="AI34" i="39" s="1"/>
  <c r="AD45" i="38"/>
  <c r="AG25" i="37"/>
  <c r="AC45" i="37"/>
  <c r="M47" i="37"/>
  <c r="O31" i="36"/>
  <c r="N47" i="34"/>
  <c r="AE47" i="4"/>
  <c r="J45" i="4"/>
  <c r="Y46" i="4"/>
  <c r="J47" i="4"/>
  <c r="AG25" i="42"/>
  <c r="AD45" i="42"/>
  <c r="N47" i="42"/>
  <c r="AG31" i="41"/>
  <c r="Y45" i="41"/>
  <c r="I47" i="41"/>
  <c r="L46" i="40"/>
  <c r="AF47" i="40"/>
  <c r="AG25" i="38"/>
  <c r="F46" i="38"/>
  <c r="AG31" i="37"/>
  <c r="AC47" i="37"/>
  <c r="O25" i="35"/>
  <c r="O31" i="35"/>
  <c r="O33" i="35" s="1"/>
  <c r="Q33" i="35" s="1"/>
  <c r="K47" i="35"/>
  <c r="AG25" i="34"/>
  <c r="AG31" i="34"/>
  <c r="AD47" i="34"/>
  <c r="AG34" i="29"/>
  <c r="AI34" i="29" s="1"/>
  <c r="AG33" i="29"/>
  <c r="G47" i="4"/>
  <c r="K5" i="42"/>
  <c r="E55" i="42" s="1"/>
  <c r="E56" i="42" s="1"/>
  <c r="H46" i="2" s="1"/>
  <c r="Z47" i="42"/>
  <c r="AG25" i="39"/>
  <c r="O34" i="39"/>
  <c r="Q34" i="39" s="1"/>
  <c r="O33" i="39"/>
  <c r="Q33" i="39" s="1"/>
  <c r="E62" i="39" s="1"/>
  <c r="E64" i="39" s="1"/>
  <c r="F43" i="2" s="1"/>
  <c r="O25" i="38"/>
  <c r="I47" i="37"/>
  <c r="I45" i="37"/>
  <c r="Y47" i="37"/>
  <c r="Y45" i="37"/>
  <c r="E46" i="32"/>
  <c r="E47" i="32"/>
  <c r="M46" i="32"/>
  <c r="M45" i="32"/>
  <c r="M47" i="32"/>
  <c r="AC46" i="32"/>
  <c r="AC45" i="32"/>
  <c r="AC47" i="32"/>
  <c r="E45" i="32"/>
  <c r="AC45" i="4"/>
  <c r="M47" i="4"/>
  <c r="O32" i="42"/>
  <c r="J46" i="42"/>
  <c r="Y47" i="41"/>
  <c r="AB46" i="40"/>
  <c r="K46" i="39"/>
  <c r="O34" i="36"/>
  <c r="Q34" i="36" s="1"/>
  <c r="O33" i="36"/>
  <c r="Q33" i="36" s="1"/>
  <c r="O25" i="33"/>
  <c r="E46" i="30"/>
  <c r="E47" i="30"/>
  <c r="M47" i="30"/>
  <c r="M45" i="30"/>
  <c r="M46" i="30"/>
  <c r="AC46" i="30"/>
  <c r="AC47" i="30"/>
  <c r="AC45" i="30"/>
  <c r="E45" i="30"/>
  <c r="Z47" i="4"/>
  <c r="Z46" i="4"/>
  <c r="AI16" i="41"/>
  <c r="M45" i="4"/>
  <c r="AE45" i="4"/>
  <c r="L46" i="4"/>
  <c r="W47" i="4"/>
  <c r="AG25" i="41"/>
  <c r="Q16" i="40"/>
  <c r="E58" i="40" s="1"/>
  <c r="E60" i="40" s="1"/>
  <c r="D44" i="2" s="1"/>
  <c r="O31" i="40"/>
  <c r="L45" i="40"/>
  <c r="E69" i="39"/>
  <c r="J63" i="39" s="1"/>
  <c r="K47" i="39"/>
  <c r="O34" i="38"/>
  <c r="Q34" i="38" s="1"/>
  <c r="AG34" i="38"/>
  <c r="AI34" i="38" s="1"/>
  <c r="AG33" i="38"/>
  <c r="K5" i="37"/>
  <c r="E55" i="37" s="1"/>
  <c r="E56" i="37" s="1"/>
  <c r="H41" i="2" s="1"/>
  <c r="P16" i="37"/>
  <c r="Y46" i="37"/>
  <c r="O34" i="34"/>
  <c r="Q34" i="34" s="1"/>
  <c r="O33" i="34"/>
  <c r="Q33" i="34" s="1"/>
  <c r="AG33" i="34"/>
  <c r="AG34" i="34"/>
  <c r="AI34" i="34" s="1"/>
  <c r="N45" i="34"/>
  <c r="O33" i="32"/>
  <c r="Q33" i="32" s="1"/>
  <c r="E62" i="32" s="1"/>
  <c r="E64" i="32" s="1"/>
  <c r="O34" i="32"/>
  <c r="Q34" i="32" s="1"/>
  <c r="E45" i="4"/>
  <c r="W45" i="4"/>
  <c r="AG33" i="42"/>
  <c r="AG34" i="42"/>
  <c r="AI34" i="42" s="1"/>
  <c r="Q16" i="38"/>
  <c r="E58" i="38" s="1"/>
  <c r="E60" i="38" s="1"/>
  <c r="D42" i="2" s="1"/>
  <c r="O31" i="38"/>
  <c r="O33" i="38" s="1"/>
  <c r="Q33" i="38" s="1"/>
  <c r="N46" i="38"/>
  <c r="N47" i="38"/>
  <c r="K45" i="35"/>
  <c r="AD45" i="34"/>
  <c r="AI16" i="4"/>
  <c r="F47" i="4"/>
  <c r="F45" i="4"/>
  <c r="N47" i="4"/>
  <c r="N45" i="4"/>
  <c r="AD47" i="4"/>
  <c r="AD45" i="4"/>
  <c r="E46" i="4"/>
  <c r="N46" i="4"/>
  <c r="AC47" i="4"/>
  <c r="Q16" i="42"/>
  <c r="E58" i="42" s="1"/>
  <c r="E60" i="42" s="1"/>
  <c r="D46" i="2" s="1"/>
  <c r="O31" i="42"/>
  <c r="AG32" i="41"/>
  <c r="AG31" i="40"/>
  <c r="AG33" i="40" s="1"/>
  <c r="W45" i="39"/>
  <c r="AI16" i="37"/>
  <c r="AG33" i="37"/>
  <c r="AG34" i="37"/>
  <c r="AI34" i="37" s="1"/>
  <c r="E45" i="37"/>
  <c r="AG32" i="35"/>
  <c r="AA45" i="35"/>
  <c r="O33" i="33"/>
  <c r="Q33" i="33" s="1"/>
  <c r="O34" i="33"/>
  <c r="Q34" i="33" s="1"/>
  <c r="AG33" i="33"/>
  <c r="AG34" i="33"/>
  <c r="AI34" i="33" s="1"/>
  <c r="AG34" i="31"/>
  <c r="AI34" i="31" s="1"/>
  <c r="G45" i="42"/>
  <c r="W45" i="42"/>
  <c r="AE45" i="42"/>
  <c r="K46" i="42"/>
  <c r="AA46" i="42"/>
  <c r="G47" i="42"/>
  <c r="W47" i="42"/>
  <c r="AE47" i="42"/>
  <c r="J45" i="41"/>
  <c r="Z45" i="41"/>
  <c r="F46" i="41"/>
  <c r="N46" i="41"/>
  <c r="AD46" i="41"/>
  <c r="J47" i="41"/>
  <c r="Z47" i="41"/>
  <c r="E45" i="40"/>
  <c r="M45" i="40"/>
  <c r="AC45" i="40"/>
  <c r="I46" i="40"/>
  <c r="Y46" i="40"/>
  <c r="E47" i="40"/>
  <c r="M47" i="40"/>
  <c r="AC47" i="40"/>
  <c r="H45" i="39"/>
  <c r="X45" i="39"/>
  <c r="AF45" i="39"/>
  <c r="H47" i="39"/>
  <c r="X47" i="39"/>
  <c r="AF47" i="39"/>
  <c r="K45" i="38"/>
  <c r="AA45" i="38"/>
  <c r="K47" i="38"/>
  <c r="AA47" i="38"/>
  <c r="F45" i="37"/>
  <c r="N45" i="37"/>
  <c r="AD45" i="37"/>
  <c r="F47" i="37"/>
  <c r="N47" i="37"/>
  <c r="AD47" i="37"/>
  <c r="I45" i="36"/>
  <c r="Y45" i="36"/>
  <c r="I47" i="36"/>
  <c r="Y47" i="36"/>
  <c r="L45" i="35"/>
  <c r="AB45" i="35"/>
  <c r="L47" i="35"/>
  <c r="AB47" i="35"/>
  <c r="G45" i="34"/>
  <c r="W45" i="34"/>
  <c r="AE45" i="34"/>
  <c r="G47" i="34"/>
  <c r="W47" i="34"/>
  <c r="AE47" i="34"/>
  <c r="G45" i="33"/>
  <c r="AE47" i="33"/>
  <c r="O25" i="32"/>
  <c r="AI16" i="32"/>
  <c r="O31" i="31"/>
  <c r="O33" i="31" s="1"/>
  <c r="Q33" i="31" s="1"/>
  <c r="E45" i="31"/>
  <c r="AC47" i="31"/>
  <c r="G46" i="25"/>
  <c r="G45" i="25"/>
  <c r="G47" i="25"/>
  <c r="W46" i="25"/>
  <c r="W47" i="25"/>
  <c r="AE46" i="25"/>
  <c r="AE45" i="25"/>
  <c r="AE47" i="25"/>
  <c r="J46" i="23"/>
  <c r="J47" i="23"/>
  <c r="J45" i="23"/>
  <c r="Z46" i="23"/>
  <c r="Z45" i="23"/>
  <c r="Z47" i="23"/>
  <c r="E46" i="22"/>
  <c r="E47" i="22"/>
  <c r="M46" i="22"/>
  <c r="M45" i="22"/>
  <c r="M47" i="22"/>
  <c r="AC46" i="22"/>
  <c r="AC47" i="22"/>
  <c r="AC45" i="22"/>
  <c r="E45" i="22"/>
  <c r="H45" i="42"/>
  <c r="X45" i="42"/>
  <c r="AF45" i="42"/>
  <c r="L46" i="42"/>
  <c r="AB46" i="42"/>
  <c r="H47" i="42"/>
  <c r="X47" i="42"/>
  <c r="AF47" i="42"/>
  <c r="K45" i="41"/>
  <c r="AA45" i="41"/>
  <c r="G46" i="41"/>
  <c r="W46" i="41"/>
  <c r="AE46" i="41"/>
  <c r="K47" i="41"/>
  <c r="AA47" i="41"/>
  <c r="AI16" i="40"/>
  <c r="F45" i="40"/>
  <c r="N45" i="40"/>
  <c r="AD45" i="40"/>
  <c r="J46" i="40"/>
  <c r="Z46" i="40"/>
  <c r="F47" i="40"/>
  <c r="N47" i="40"/>
  <c r="AD47" i="40"/>
  <c r="I45" i="39"/>
  <c r="Y45" i="39"/>
  <c r="E46" i="39"/>
  <c r="C50" i="39" s="1"/>
  <c r="M46" i="39"/>
  <c r="AC46" i="39"/>
  <c r="I47" i="39"/>
  <c r="Y47" i="39"/>
  <c r="L45" i="38"/>
  <c r="AB45" i="38"/>
  <c r="H46" i="38"/>
  <c r="X46" i="38"/>
  <c r="AF46" i="38"/>
  <c r="L47" i="38"/>
  <c r="AB47" i="38"/>
  <c r="G45" i="37"/>
  <c r="W45" i="37"/>
  <c r="AE45" i="37"/>
  <c r="K46" i="37"/>
  <c r="C50" i="37" s="1"/>
  <c r="AA46" i="37"/>
  <c r="G47" i="37"/>
  <c r="W47" i="37"/>
  <c r="AE47" i="37"/>
  <c r="P16" i="36"/>
  <c r="J45" i="36"/>
  <c r="Z45" i="36"/>
  <c r="J47" i="36"/>
  <c r="Z47" i="36"/>
  <c r="AG25" i="35"/>
  <c r="E45" i="35"/>
  <c r="M45" i="35"/>
  <c r="AC45" i="35"/>
  <c r="E47" i="35"/>
  <c r="M47" i="35"/>
  <c r="AC47" i="35"/>
  <c r="H45" i="34"/>
  <c r="X45" i="34"/>
  <c r="AF45" i="34"/>
  <c r="H47" i="34"/>
  <c r="X47" i="34"/>
  <c r="AF47" i="34"/>
  <c r="AG25" i="32"/>
  <c r="AG32" i="32"/>
  <c r="H45" i="31"/>
  <c r="AF47" i="31"/>
  <c r="AG25" i="29"/>
  <c r="K5" i="26"/>
  <c r="E55" i="26" s="1"/>
  <c r="E56" i="26" s="1"/>
  <c r="H30" i="2" s="1"/>
  <c r="P16" i="26"/>
  <c r="I45" i="42"/>
  <c r="Y45" i="42"/>
  <c r="E46" i="42"/>
  <c r="M46" i="42"/>
  <c r="AC46" i="42"/>
  <c r="I47" i="42"/>
  <c r="Y47" i="42"/>
  <c r="L45" i="41"/>
  <c r="AB45" i="41"/>
  <c r="H46" i="41"/>
  <c r="X46" i="41"/>
  <c r="AF46" i="41"/>
  <c r="L47" i="41"/>
  <c r="AB47" i="41"/>
  <c r="O25" i="40"/>
  <c r="G45" i="40"/>
  <c r="W45" i="40"/>
  <c r="AE45" i="40"/>
  <c r="K46" i="40"/>
  <c r="AA46" i="40"/>
  <c r="G47" i="40"/>
  <c r="W47" i="40"/>
  <c r="AE47" i="40"/>
  <c r="J45" i="39"/>
  <c r="Z45" i="39"/>
  <c r="J47" i="39"/>
  <c r="Z47" i="39"/>
  <c r="E45" i="38"/>
  <c r="M45" i="38"/>
  <c r="AC45" i="38"/>
  <c r="E47" i="38"/>
  <c r="M47" i="38"/>
  <c r="AC47" i="38"/>
  <c r="H45" i="37"/>
  <c r="X45" i="37"/>
  <c r="AF45" i="37"/>
  <c r="H47" i="37"/>
  <c r="X47" i="37"/>
  <c r="AF47" i="37"/>
  <c r="K5" i="36"/>
  <c r="E55" i="36" s="1"/>
  <c r="E56" i="36" s="1"/>
  <c r="H40" i="2" s="1"/>
  <c r="K45" i="36"/>
  <c r="AA45" i="36"/>
  <c r="K47" i="36"/>
  <c r="AA47" i="36"/>
  <c r="F45" i="35"/>
  <c r="N45" i="35"/>
  <c r="AD45" i="35"/>
  <c r="F47" i="35"/>
  <c r="N47" i="35"/>
  <c r="AD47" i="35"/>
  <c r="I45" i="34"/>
  <c r="Y45" i="34"/>
  <c r="C50" i="34"/>
  <c r="I47" i="34"/>
  <c r="Y47" i="34"/>
  <c r="E69" i="33"/>
  <c r="J63" i="33" s="1"/>
  <c r="Q16" i="33"/>
  <c r="E58" i="33" s="1"/>
  <c r="E60" i="33" s="1"/>
  <c r="D37" i="2" s="1"/>
  <c r="W45" i="33"/>
  <c r="AG31" i="31"/>
  <c r="AG33" i="31" s="1"/>
  <c r="K47" i="29"/>
  <c r="K46" i="29"/>
  <c r="K45" i="29"/>
  <c r="AA46" i="29"/>
  <c r="Q17" i="19"/>
  <c r="E58" i="19" s="1"/>
  <c r="E60" i="19" s="1"/>
  <c r="D23" i="2" s="1"/>
  <c r="L45" i="36"/>
  <c r="AB45" i="36"/>
  <c r="G45" i="35"/>
  <c r="W45" i="35"/>
  <c r="AE45" i="35"/>
  <c r="P16" i="34"/>
  <c r="J45" i="34"/>
  <c r="Z45" i="34"/>
  <c r="X45" i="31"/>
  <c r="I45" i="30"/>
  <c r="K45" i="42"/>
  <c r="AA45" i="42"/>
  <c r="F45" i="41"/>
  <c r="N45" i="41"/>
  <c r="AD45" i="41"/>
  <c r="I45" i="40"/>
  <c r="Y45" i="40"/>
  <c r="L45" i="39"/>
  <c r="AB45" i="39"/>
  <c r="G45" i="38"/>
  <c r="W45" i="38"/>
  <c r="AE45" i="38"/>
  <c r="J45" i="37"/>
  <c r="Z45" i="37"/>
  <c r="E45" i="36"/>
  <c r="M45" i="36"/>
  <c r="AC45" i="36"/>
  <c r="H45" i="35"/>
  <c r="X45" i="35"/>
  <c r="AF45" i="35"/>
  <c r="K5" i="34"/>
  <c r="E55" i="34" s="1"/>
  <c r="E56" i="34" s="1"/>
  <c r="H38" i="2" s="1"/>
  <c r="K45" i="34"/>
  <c r="AA45" i="34"/>
  <c r="AI16" i="33"/>
  <c r="AE45" i="33"/>
  <c r="G47" i="33"/>
  <c r="AI16" i="31"/>
  <c r="AC45" i="31"/>
  <c r="E47" i="31"/>
  <c r="AG25" i="25"/>
  <c r="O25" i="25"/>
  <c r="L45" i="42"/>
  <c r="AB45" i="42"/>
  <c r="G45" i="41"/>
  <c r="W45" i="41"/>
  <c r="AE45" i="41"/>
  <c r="J45" i="40"/>
  <c r="Z45" i="40"/>
  <c r="E45" i="39"/>
  <c r="M45" i="39"/>
  <c r="AC45" i="39"/>
  <c r="H45" i="38"/>
  <c r="X45" i="38"/>
  <c r="AF45" i="38"/>
  <c r="K45" i="37"/>
  <c r="AA45" i="37"/>
  <c r="F45" i="36"/>
  <c r="N45" i="36"/>
  <c r="AD45" i="36"/>
  <c r="I45" i="35"/>
  <c r="Y45" i="35"/>
  <c r="L45" i="34"/>
  <c r="AB45" i="34"/>
  <c r="J47" i="33"/>
  <c r="AF45" i="31"/>
  <c r="H47" i="31"/>
  <c r="O25" i="30"/>
  <c r="AA47" i="29"/>
  <c r="AG25" i="24"/>
  <c r="E45" i="42"/>
  <c r="M45" i="42"/>
  <c r="AC45" i="42"/>
  <c r="H45" i="41"/>
  <c r="X45" i="41"/>
  <c r="AF45" i="41"/>
  <c r="K45" i="40"/>
  <c r="AA45" i="40"/>
  <c r="AI16" i="39"/>
  <c r="F45" i="39"/>
  <c r="N45" i="39"/>
  <c r="AD45" i="39"/>
  <c r="I45" i="38"/>
  <c r="Y45" i="38"/>
  <c r="L45" i="37"/>
  <c r="AB45" i="37"/>
  <c r="G45" i="36"/>
  <c r="W45" i="36"/>
  <c r="AE45" i="36"/>
  <c r="J45" i="35"/>
  <c r="Z45" i="35"/>
  <c r="E45" i="34"/>
  <c r="M45" i="34"/>
  <c r="AC45" i="34"/>
  <c r="AG25" i="33"/>
  <c r="W47" i="33"/>
  <c r="M47" i="31"/>
  <c r="O25" i="29"/>
  <c r="AG34" i="28"/>
  <c r="AI34" i="28" s="1"/>
  <c r="AG33" i="28"/>
  <c r="F45" i="33"/>
  <c r="N45" i="33"/>
  <c r="AD45" i="33"/>
  <c r="I45" i="32"/>
  <c r="Y45" i="32"/>
  <c r="L45" i="31"/>
  <c r="AB45" i="31"/>
  <c r="AG31" i="30"/>
  <c r="AG34" i="30" s="1"/>
  <c r="AI34" i="30" s="1"/>
  <c r="Y45" i="30"/>
  <c r="I46" i="30"/>
  <c r="X47" i="30"/>
  <c r="X47" i="29"/>
  <c r="N47" i="28"/>
  <c r="K5" i="27"/>
  <c r="E55" i="27" s="1"/>
  <c r="E56" i="27" s="1"/>
  <c r="H31" i="2" s="1"/>
  <c r="P16" i="27"/>
  <c r="I45" i="26"/>
  <c r="AG32" i="25"/>
  <c r="AG31" i="24"/>
  <c r="AG33" i="24" s="1"/>
  <c r="M47" i="23"/>
  <c r="H45" i="33"/>
  <c r="X45" i="33"/>
  <c r="AF45" i="33"/>
  <c r="L46" i="33"/>
  <c r="AB46" i="33"/>
  <c r="H47" i="33"/>
  <c r="X47" i="33"/>
  <c r="AF47" i="33"/>
  <c r="K45" i="32"/>
  <c r="AA45" i="32"/>
  <c r="K47" i="32"/>
  <c r="AA47" i="32"/>
  <c r="F45" i="31"/>
  <c r="N45" i="31"/>
  <c r="AD45" i="31"/>
  <c r="F47" i="31"/>
  <c r="N47" i="31"/>
  <c r="AD47" i="31"/>
  <c r="H45" i="30"/>
  <c r="AD47" i="28"/>
  <c r="O34" i="27"/>
  <c r="Q34" i="27" s="1"/>
  <c r="E62" i="27" s="1"/>
  <c r="E64" i="27" s="1"/>
  <c r="AG25" i="26"/>
  <c r="O31" i="26"/>
  <c r="AG33" i="26"/>
  <c r="AG34" i="26"/>
  <c r="AI34" i="26" s="1"/>
  <c r="Y45" i="26"/>
  <c r="M46" i="23"/>
  <c r="O33" i="22"/>
  <c r="Q33" i="22" s="1"/>
  <c r="AG33" i="22"/>
  <c r="I45" i="33"/>
  <c r="Y45" i="33"/>
  <c r="E46" i="33"/>
  <c r="M46" i="33"/>
  <c r="AC46" i="33"/>
  <c r="L45" i="32"/>
  <c r="AB45" i="32"/>
  <c r="H46" i="32"/>
  <c r="X46" i="32"/>
  <c r="AF46" i="32"/>
  <c r="O25" i="31"/>
  <c r="G45" i="31"/>
  <c r="W45" i="31"/>
  <c r="AE45" i="31"/>
  <c r="K46" i="31"/>
  <c r="AA46" i="31"/>
  <c r="G47" i="31"/>
  <c r="W47" i="31"/>
  <c r="AE47" i="31"/>
  <c r="P16" i="30"/>
  <c r="H47" i="30"/>
  <c r="G45" i="29"/>
  <c r="AF47" i="29"/>
  <c r="N45" i="28"/>
  <c r="I45" i="27"/>
  <c r="AD47" i="27"/>
  <c r="AB45" i="26"/>
  <c r="Q16" i="24"/>
  <c r="E58" i="24" s="1"/>
  <c r="E60" i="24" s="1"/>
  <c r="D28" i="2" s="1"/>
  <c r="O25" i="21"/>
  <c r="Q16" i="20"/>
  <c r="E58" i="20" s="1"/>
  <c r="E60" i="20" s="1"/>
  <c r="D24" i="2" s="1"/>
  <c r="AG33" i="18"/>
  <c r="AG34" i="18"/>
  <c r="AI34" i="18" s="1"/>
  <c r="AF45" i="30"/>
  <c r="X46" i="30"/>
  <c r="F46" i="29"/>
  <c r="F47" i="29"/>
  <c r="F45" i="29"/>
  <c r="O31" i="28"/>
  <c r="I47" i="26"/>
  <c r="E47" i="23"/>
  <c r="E46" i="23"/>
  <c r="AC47" i="23"/>
  <c r="AC46" i="23"/>
  <c r="E45" i="23"/>
  <c r="I46" i="21"/>
  <c r="I47" i="21"/>
  <c r="I45" i="21"/>
  <c r="Y46" i="21"/>
  <c r="Y45" i="21"/>
  <c r="Y47" i="21"/>
  <c r="O33" i="19"/>
  <c r="Q33" i="19" s="1"/>
  <c r="O34" i="19"/>
  <c r="Q34" i="19" s="1"/>
  <c r="K45" i="33"/>
  <c r="AA45" i="33"/>
  <c r="F45" i="32"/>
  <c r="N45" i="32"/>
  <c r="AD45" i="32"/>
  <c r="I45" i="31"/>
  <c r="Y45" i="31"/>
  <c r="K47" i="30"/>
  <c r="H47" i="29"/>
  <c r="AD45" i="28"/>
  <c r="O32" i="25"/>
  <c r="X47" i="24"/>
  <c r="X45" i="24"/>
  <c r="AF47" i="24"/>
  <c r="AF45" i="24"/>
  <c r="AF46" i="24"/>
  <c r="O25" i="23"/>
  <c r="O32" i="23"/>
  <c r="AG34" i="23"/>
  <c r="AI34" i="23" s="1"/>
  <c r="AG33" i="23"/>
  <c r="O33" i="20"/>
  <c r="Q33" i="20" s="1"/>
  <c r="E62" i="20" s="1"/>
  <c r="E64" i="20" s="1"/>
  <c r="O33" i="17"/>
  <c r="Q33" i="17" s="1"/>
  <c r="E62" i="17" s="1"/>
  <c r="E64" i="17" s="1"/>
  <c r="O34" i="17"/>
  <c r="Q34" i="17" s="1"/>
  <c r="L45" i="33"/>
  <c r="AB45" i="33"/>
  <c r="G45" i="32"/>
  <c r="W45" i="32"/>
  <c r="AE45" i="32"/>
  <c r="J45" i="31"/>
  <c r="Z45" i="31"/>
  <c r="O31" i="30"/>
  <c r="O34" i="30" s="1"/>
  <c r="Q34" i="30" s="1"/>
  <c r="O32" i="29"/>
  <c r="W45" i="29"/>
  <c r="F47" i="28"/>
  <c r="AD45" i="27"/>
  <c r="Y47" i="26"/>
  <c r="H46" i="24"/>
  <c r="AI16" i="22"/>
  <c r="AG31" i="22"/>
  <c r="AG34" i="22" s="1"/>
  <c r="AI34" i="22" s="1"/>
  <c r="O31" i="21"/>
  <c r="AG31" i="21"/>
  <c r="AG34" i="21" s="1"/>
  <c r="AI34" i="21" s="1"/>
  <c r="AG34" i="19"/>
  <c r="AI34" i="19" s="1"/>
  <c r="AG33" i="19"/>
  <c r="E45" i="33"/>
  <c r="M45" i="33"/>
  <c r="AC45" i="33"/>
  <c r="H45" i="32"/>
  <c r="X45" i="32"/>
  <c r="AF45" i="32"/>
  <c r="K45" i="31"/>
  <c r="AA45" i="31"/>
  <c r="AI16" i="30"/>
  <c r="Q16" i="29"/>
  <c r="E58" i="29" s="1"/>
  <c r="E60" i="29" s="1"/>
  <c r="D33" i="2" s="1"/>
  <c r="AI17" i="29"/>
  <c r="X45" i="29"/>
  <c r="W46" i="29"/>
  <c r="O32" i="28"/>
  <c r="K47" i="28"/>
  <c r="AG31" i="27"/>
  <c r="AG34" i="27" s="1"/>
  <c r="AI34" i="27" s="1"/>
  <c r="F47" i="27"/>
  <c r="O32" i="26"/>
  <c r="AB47" i="26"/>
  <c r="H47" i="24"/>
  <c r="AG25" i="23"/>
  <c r="AC45" i="23"/>
  <c r="L45" i="29"/>
  <c r="AB45" i="29"/>
  <c r="G45" i="28"/>
  <c r="W45" i="28"/>
  <c r="AE45" i="28"/>
  <c r="J45" i="27"/>
  <c r="Z45" i="27"/>
  <c r="E45" i="26"/>
  <c r="M45" i="26"/>
  <c r="AC45" i="26"/>
  <c r="H45" i="25"/>
  <c r="X45" i="25"/>
  <c r="AF45" i="25"/>
  <c r="K5" i="24"/>
  <c r="E55" i="24" s="1"/>
  <c r="E56" i="24" s="1"/>
  <c r="H28" i="2" s="1"/>
  <c r="W47" i="24"/>
  <c r="I45" i="23"/>
  <c r="F45" i="22"/>
  <c r="AD45" i="22"/>
  <c r="J46" i="19"/>
  <c r="J47" i="19"/>
  <c r="J45" i="19"/>
  <c r="J45" i="30"/>
  <c r="Z45" i="30"/>
  <c r="F46" i="30"/>
  <c r="N46" i="30"/>
  <c r="AD46" i="30"/>
  <c r="J47" i="30"/>
  <c r="Z47" i="30"/>
  <c r="E45" i="29"/>
  <c r="M45" i="29"/>
  <c r="AC45" i="29"/>
  <c r="I46" i="29"/>
  <c r="Y46" i="29"/>
  <c r="E47" i="29"/>
  <c r="M47" i="29"/>
  <c r="AC47" i="29"/>
  <c r="H45" i="28"/>
  <c r="X45" i="28"/>
  <c r="AF45" i="28"/>
  <c r="L46" i="28"/>
  <c r="AB46" i="28"/>
  <c r="H47" i="28"/>
  <c r="X47" i="28"/>
  <c r="AF47" i="28"/>
  <c r="K45" i="27"/>
  <c r="AA45" i="27"/>
  <c r="G46" i="27"/>
  <c r="W46" i="27"/>
  <c r="AE46" i="27"/>
  <c r="K47" i="27"/>
  <c r="AA47" i="27"/>
  <c r="AI16" i="26"/>
  <c r="F45" i="26"/>
  <c r="N45" i="26"/>
  <c r="AD45" i="26"/>
  <c r="J46" i="26"/>
  <c r="Z46" i="26"/>
  <c r="F47" i="26"/>
  <c r="N47" i="26"/>
  <c r="AD47" i="26"/>
  <c r="I45" i="25"/>
  <c r="Y45" i="25"/>
  <c r="E46" i="25"/>
  <c r="M46" i="25"/>
  <c r="AC46" i="25"/>
  <c r="I47" i="25"/>
  <c r="Y47" i="25"/>
  <c r="F45" i="24"/>
  <c r="AI16" i="23"/>
  <c r="G47" i="23"/>
  <c r="G45" i="23"/>
  <c r="W47" i="23"/>
  <c r="W45" i="23"/>
  <c r="AE47" i="23"/>
  <c r="AE45" i="23"/>
  <c r="O25" i="22"/>
  <c r="H45" i="22"/>
  <c r="K47" i="21"/>
  <c r="K45" i="21"/>
  <c r="AA47" i="21"/>
  <c r="AA45" i="21"/>
  <c r="AA46" i="21"/>
  <c r="O25" i="20"/>
  <c r="Z47" i="19"/>
  <c r="N45" i="29"/>
  <c r="AD45" i="29"/>
  <c r="N47" i="29"/>
  <c r="AD47" i="29"/>
  <c r="I45" i="28"/>
  <c r="Y45" i="28"/>
  <c r="I47" i="28"/>
  <c r="Y47" i="28"/>
  <c r="L45" i="27"/>
  <c r="AB45" i="27"/>
  <c r="L47" i="27"/>
  <c r="AB47" i="27"/>
  <c r="G45" i="26"/>
  <c r="W45" i="26"/>
  <c r="AE45" i="26"/>
  <c r="G47" i="26"/>
  <c r="W47" i="26"/>
  <c r="AE47" i="26"/>
  <c r="J45" i="25"/>
  <c r="Z45" i="25"/>
  <c r="J47" i="25"/>
  <c r="Z47" i="25"/>
  <c r="G45" i="24"/>
  <c r="F47" i="24"/>
  <c r="AI16" i="20"/>
  <c r="AI16" i="18"/>
  <c r="X46" i="18"/>
  <c r="X47" i="18"/>
  <c r="X45" i="18"/>
  <c r="AF47" i="18"/>
  <c r="AF46" i="18"/>
  <c r="AF45" i="18"/>
  <c r="F46" i="13"/>
  <c r="F47" i="13"/>
  <c r="F45" i="13"/>
  <c r="N46" i="13"/>
  <c r="N47" i="13"/>
  <c r="N45" i="13"/>
  <c r="AD46" i="13"/>
  <c r="AD45" i="13"/>
  <c r="AD47" i="13"/>
  <c r="J45" i="28"/>
  <c r="Z45" i="28"/>
  <c r="E45" i="27"/>
  <c r="M45" i="27"/>
  <c r="AC45" i="27"/>
  <c r="H45" i="26"/>
  <c r="X45" i="26"/>
  <c r="AF45" i="26"/>
  <c r="K45" i="25"/>
  <c r="AA45" i="25"/>
  <c r="O32" i="24"/>
  <c r="G47" i="24"/>
  <c r="O25" i="18"/>
  <c r="J46" i="20"/>
  <c r="J47" i="20"/>
  <c r="Z46" i="20"/>
  <c r="Z45" i="20"/>
  <c r="H47" i="18"/>
  <c r="F45" i="30"/>
  <c r="N45" i="30"/>
  <c r="AD45" i="30"/>
  <c r="I45" i="29"/>
  <c r="Y45" i="29"/>
  <c r="L45" i="28"/>
  <c r="AB45" i="28"/>
  <c r="G45" i="27"/>
  <c r="W45" i="27"/>
  <c r="AE45" i="27"/>
  <c r="J45" i="26"/>
  <c r="Z45" i="26"/>
  <c r="E45" i="25"/>
  <c r="M45" i="25"/>
  <c r="AC45" i="25"/>
  <c r="L45" i="24"/>
  <c r="AE47" i="24"/>
  <c r="O31" i="22"/>
  <c r="O34" i="22" s="1"/>
  <c r="Q34" i="22" s="1"/>
  <c r="P16" i="21"/>
  <c r="G46" i="21"/>
  <c r="G45" i="21"/>
  <c r="W46" i="21"/>
  <c r="W47" i="21"/>
  <c r="W45" i="21"/>
  <c r="AE46" i="21"/>
  <c r="AE45" i="21"/>
  <c r="X47" i="21"/>
  <c r="AA45" i="20"/>
  <c r="G45" i="30"/>
  <c r="W45" i="30"/>
  <c r="AE45" i="30"/>
  <c r="J45" i="29"/>
  <c r="Z45" i="29"/>
  <c r="E45" i="28"/>
  <c r="M45" i="28"/>
  <c r="AC45" i="28"/>
  <c r="H45" i="27"/>
  <c r="X45" i="27"/>
  <c r="AF45" i="27"/>
  <c r="K45" i="26"/>
  <c r="AA45" i="26"/>
  <c r="AI16" i="25"/>
  <c r="F45" i="25"/>
  <c r="N45" i="25"/>
  <c r="AD45" i="25"/>
  <c r="P16" i="23"/>
  <c r="AA45" i="23"/>
  <c r="W46" i="23"/>
  <c r="K47" i="23"/>
  <c r="F47" i="22"/>
  <c r="AD47" i="22"/>
  <c r="O32" i="21"/>
  <c r="H46" i="21"/>
  <c r="H47" i="21"/>
  <c r="O31" i="20"/>
  <c r="O34" i="20" s="1"/>
  <c r="Q34" i="20" s="1"/>
  <c r="O32" i="18"/>
  <c r="Q16" i="15"/>
  <c r="E58" i="15" s="1"/>
  <c r="E60" i="15" s="1"/>
  <c r="D19" i="2" s="1"/>
  <c r="I45" i="24"/>
  <c r="Y45" i="24"/>
  <c r="E46" i="24"/>
  <c r="M46" i="24"/>
  <c r="AC46" i="24"/>
  <c r="I47" i="24"/>
  <c r="Y47" i="24"/>
  <c r="L45" i="23"/>
  <c r="AB45" i="23"/>
  <c r="H46" i="23"/>
  <c r="X46" i="23"/>
  <c r="AF46" i="23"/>
  <c r="L47" i="23"/>
  <c r="AB47" i="23"/>
  <c r="G45" i="22"/>
  <c r="W45" i="22"/>
  <c r="AE45" i="22"/>
  <c r="G47" i="22"/>
  <c r="W47" i="22"/>
  <c r="AE47" i="22"/>
  <c r="L45" i="21"/>
  <c r="AB47" i="21"/>
  <c r="E45" i="19"/>
  <c r="AF47" i="19"/>
  <c r="O25" i="15"/>
  <c r="I47" i="13"/>
  <c r="I45" i="13"/>
  <c r="I46" i="13"/>
  <c r="Y47" i="13"/>
  <c r="Y45" i="13"/>
  <c r="H45" i="19"/>
  <c r="E47" i="19"/>
  <c r="AG31" i="17"/>
  <c r="AG33" i="17" s="1"/>
  <c r="J47" i="17"/>
  <c r="J45" i="17"/>
  <c r="Z47" i="17"/>
  <c r="Z45" i="17"/>
  <c r="J46" i="17"/>
  <c r="K45" i="24"/>
  <c r="AA45" i="24"/>
  <c r="F45" i="23"/>
  <c r="N45" i="23"/>
  <c r="AD45" i="23"/>
  <c r="I45" i="22"/>
  <c r="Y45" i="22"/>
  <c r="E46" i="21"/>
  <c r="J47" i="21"/>
  <c r="AG25" i="20"/>
  <c r="Y46" i="13"/>
  <c r="J45" i="22"/>
  <c r="Z45" i="22"/>
  <c r="E45" i="21"/>
  <c r="AG32" i="20"/>
  <c r="AI16" i="19"/>
  <c r="M45" i="19"/>
  <c r="AB45" i="18"/>
  <c r="AG25" i="17"/>
  <c r="O33" i="15"/>
  <c r="Q33" i="15" s="1"/>
  <c r="O32" i="14"/>
  <c r="E45" i="24"/>
  <c r="M45" i="24"/>
  <c r="AC45" i="24"/>
  <c r="H45" i="23"/>
  <c r="X45" i="23"/>
  <c r="AF45" i="23"/>
  <c r="K45" i="22"/>
  <c r="AA45" i="22"/>
  <c r="AI16" i="21"/>
  <c r="AC46" i="21"/>
  <c r="E45" i="20"/>
  <c r="AC45" i="20"/>
  <c r="M47" i="20"/>
  <c r="O25" i="19"/>
  <c r="X45" i="19"/>
  <c r="M47" i="19"/>
  <c r="O31" i="18"/>
  <c r="AC47" i="18"/>
  <c r="AC46" i="18"/>
  <c r="E45" i="18"/>
  <c r="E47" i="18"/>
  <c r="Z46" i="17"/>
  <c r="AI17" i="15"/>
  <c r="H45" i="20"/>
  <c r="X45" i="20"/>
  <c r="AF45" i="20"/>
  <c r="L46" i="20"/>
  <c r="AB46" i="20"/>
  <c r="H47" i="20"/>
  <c r="X47" i="20"/>
  <c r="AF47" i="20"/>
  <c r="K45" i="19"/>
  <c r="AA45" i="19"/>
  <c r="G46" i="19"/>
  <c r="W46" i="19"/>
  <c r="AE46" i="19"/>
  <c r="F45" i="18"/>
  <c r="N45" i="18"/>
  <c r="J46" i="18"/>
  <c r="Z46" i="18"/>
  <c r="M45" i="17"/>
  <c r="N47" i="17"/>
  <c r="AF45" i="16"/>
  <c r="AG31" i="15"/>
  <c r="AA47" i="15"/>
  <c r="AG25" i="14"/>
  <c r="AD45" i="14"/>
  <c r="W47" i="14"/>
  <c r="F45" i="21"/>
  <c r="N45" i="21"/>
  <c r="AD45" i="21"/>
  <c r="I45" i="20"/>
  <c r="Y45" i="20"/>
  <c r="L45" i="19"/>
  <c r="AB45" i="19"/>
  <c r="G45" i="18"/>
  <c r="W45" i="18"/>
  <c r="K46" i="18"/>
  <c r="AA46" i="18"/>
  <c r="N45" i="17"/>
  <c r="X47" i="17"/>
  <c r="P16" i="16"/>
  <c r="H47" i="16"/>
  <c r="AA45" i="15"/>
  <c r="AB47" i="15"/>
  <c r="K5" i="14"/>
  <c r="E55" i="14" s="1"/>
  <c r="E56" i="14" s="1"/>
  <c r="H18" i="2" s="1"/>
  <c r="P16" i="14"/>
  <c r="AG32" i="14"/>
  <c r="AE45" i="14"/>
  <c r="Y47" i="14"/>
  <c r="O31" i="11"/>
  <c r="O33" i="11" s="1"/>
  <c r="Q33" i="11" s="1"/>
  <c r="AG31" i="10"/>
  <c r="AG34" i="10" s="1"/>
  <c r="AI34" i="10" s="1"/>
  <c r="O34" i="10"/>
  <c r="Q34" i="10" s="1"/>
  <c r="O33" i="10"/>
  <c r="Q33" i="10" s="1"/>
  <c r="J46" i="7"/>
  <c r="J45" i="7"/>
  <c r="J47" i="7"/>
  <c r="Z46" i="7"/>
  <c r="Z45" i="7"/>
  <c r="Z47" i="7"/>
  <c r="O34" i="5"/>
  <c r="Q34" i="5" s="1"/>
  <c r="O33" i="5"/>
  <c r="Q33" i="5" s="1"/>
  <c r="F45" i="19"/>
  <c r="N45" i="19"/>
  <c r="AD45" i="19"/>
  <c r="I45" i="18"/>
  <c r="Y45" i="18"/>
  <c r="O33" i="6"/>
  <c r="Q33" i="6" s="1"/>
  <c r="O34" i="6"/>
  <c r="Q34" i="6" s="1"/>
  <c r="L45" i="20"/>
  <c r="AB45" i="20"/>
  <c r="G45" i="19"/>
  <c r="W45" i="19"/>
  <c r="AE45" i="19"/>
  <c r="P16" i="18"/>
  <c r="J45" i="18"/>
  <c r="O25" i="16"/>
  <c r="AG31" i="16"/>
  <c r="AG34" i="16" s="1"/>
  <c r="AI34" i="16" s="1"/>
  <c r="AG32" i="15"/>
  <c r="F47" i="14"/>
  <c r="I46" i="12"/>
  <c r="I47" i="12"/>
  <c r="Y46" i="12"/>
  <c r="Y47" i="12"/>
  <c r="Y45" i="12"/>
  <c r="K45" i="18"/>
  <c r="AB47" i="18"/>
  <c r="E45" i="17"/>
  <c r="AF45" i="17"/>
  <c r="F47" i="17"/>
  <c r="X45" i="16"/>
  <c r="Y47" i="16"/>
  <c r="AG25" i="15"/>
  <c r="F45" i="15"/>
  <c r="K47" i="15"/>
  <c r="N45" i="14"/>
  <c r="G47" i="14"/>
  <c r="AI16" i="13"/>
  <c r="O32" i="13"/>
  <c r="F45" i="20"/>
  <c r="N45" i="20"/>
  <c r="AD45" i="20"/>
  <c r="I45" i="19"/>
  <c r="Y45" i="19"/>
  <c r="L45" i="18"/>
  <c r="K5" i="17"/>
  <c r="E55" i="17" s="1"/>
  <c r="E56" i="17" s="1"/>
  <c r="H21" i="2" s="1"/>
  <c r="F45" i="17"/>
  <c r="H47" i="17"/>
  <c r="O32" i="16"/>
  <c r="Y45" i="16"/>
  <c r="AA47" i="16"/>
  <c r="O31" i="15"/>
  <c r="O34" i="15" s="1"/>
  <c r="Q34" i="15" s="1"/>
  <c r="K45" i="15"/>
  <c r="L47" i="15"/>
  <c r="AG31" i="14"/>
  <c r="W45" i="14"/>
  <c r="I47" i="14"/>
  <c r="G45" i="17"/>
  <c r="W45" i="17"/>
  <c r="AE45" i="17"/>
  <c r="K46" i="17"/>
  <c r="AA46" i="17"/>
  <c r="G47" i="17"/>
  <c r="W47" i="17"/>
  <c r="AE47" i="17"/>
  <c r="J45" i="16"/>
  <c r="Z45" i="16"/>
  <c r="F46" i="16"/>
  <c r="N46" i="16"/>
  <c r="AD46" i="16"/>
  <c r="J47" i="16"/>
  <c r="Z47" i="16"/>
  <c r="E45" i="15"/>
  <c r="M45" i="15"/>
  <c r="AC45" i="15"/>
  <c r="I46" i="15"/>
  <c r="Y46" i="15"/>
  <c r="E47" i="15"/>
  <c r="M47" i="15"/>
  <c r="AC47" i="15"/>
  <c r="H45" i="14"/>
  <c r="X45" i="14"/>
  <c r="AF45" i="14"/>
  <c r="L46" i="14"/>
  <c r="AB46" i="14"/>
  <c r="AG25" i="13"/>
  <c r="M45" i="13"/>
  <c r="AC47" i="13"/>
  <c r="K5" i="12"/>
  <c r="E55" i="12" s="1"/>
  <c r="E56" i="12" s="1"/>
  <c r="H16" i="2" s="1"/>
  <c r="P16" i="12"/>
  <c r="O31" i="12"/>
  <c r="AG31" i="12"/>
  <c r="AG34" i="12" s="1"/>
  <c r="AI34" i="12" s="1"/>
  <c r="AB45" i="11"/>
  <c r="L47" i="11"/>
  <c r="AE45" i="10"/>
  <c r="F47" i="10"/>
  <c r="AG34" i="7"/>
  <c r="AI34" i="7" s="1"/>
  <c r="AG33" i="7"/>
  <c r="I45" i="17"/>
  <c r="Y45" i="17"/>
  <c r="L45" i="16"/>
  <c r="AB45" i="16"/>
  <c r="G45" i="15"/>
  <c r="W45" i="15"/>
  <c r="AE45" i="15"/>
  <c r="J45" i="14"/>
  <c r="Z45" i="14"/>
  <c r="O32" i="12"/>
  <c r="O25" i="11"/>
  <c r="AB47" i="11"/>
  <c r="AI16" i="9"/>
  <c r="E45" i="16"/>
  <c r="M45" i="16"/>
  <c r="AC45" i="16"/>
  <c r="H45" i="15"/>
  <c r="X45" i="15"/>
  <c r="AF45" i="15"/>
  <c r="K45" i="14"/>
  <c r="AA45" i="14"/>
  <c r="AG32" i="13"/>
  <c r="AG25" i="10"/>
  <c r="AG33" i="10"/>
  <c r="W47" i="10"/>
  <c r="O33" i="8"/>
  <c r="Q33" i="8" s="1"/>
  <c r="O34" i="8"/>
  <c r="Q34" i="8" s="1"/>
  <c r="AG34" i="5"/>
  <c r="AI34" i="5" s="1"/>
  <c r="AG33" i="5"/>
  <c r="K45" i="17"/>
  <c r="AA45" i="17"/>
  <c r="AI16" i="16"/>
  <c r="F45" i="16"/>
  <c r="N45" i="16"/>
  <c r="AD45" i="16"/>
  <c r="I45" i="15"/>
  <c r="Y45" i="15"/>
  <c r="L45" i="14"/>
  <c r="AB45" i="14"/>
  <c r="K5" i="13"/>
  <c r="E55" i="13" s="1"/>
  <c r="E56" i="13" s="1"/>
  <c r="H17" i="2" s="1"/>
  <c r="P16" i="13"/>
  <c r="O31" i="13"/>
  <c r="L47" i="13"/>
  <c r="L46" i="13"/>
  <c r="AB47" i="13"/>
  <c r="AB46" i="13"/>
  <c r="E47" i="13"/>
  <c r="AG25" i="11"/>
  <c r="K5" i="10"/>
  <c r="E55" i="10" s="1"/>
  <c r="E56" i="10" s="1"/>
  <c r="H14" i="2" s="1"/>
  <c r="G45" i="10"/>
  <c r="AD47" i="10"/>
  <c r="O34" i="7"/>
  <c r="Q34" i="7" s="1"/>
  <c r="L45" i="17"/>
  <c r="AB45" i="17"/>
  <c r="G45" i="16"/>
  <c r="W45" i="16"/>
  <c r="AE45" i="16"/>
  <c r="J45" i="15"/>
  <c r="Z45" i="15"/>
  <c r="E45" i="14"/>
  <c r="M45" i="14"/>
  <c r="AC45" i="14"/>
  <c r="E45" i="13"/>
  <c r="AG32" i="11"/>
  <c r="K45" i="11"/>
  <c r="N45" i="10"/>
  <c r="AE47" i="10"/>
  <c r="AG25" i="7"/>
  <c r="G45" i="13"/>
  <c r="W45" i="13"/>
  <c r="AE45" i="13"/>
  <c r="K46" i="13"/>
  <c r="AA46" i="13"/>
  <c r="G47" i="13"/>
  <c r="W47" i="13"/>
  <c r="AE47" i="13"/>
  <c r="J45" i="12"/>
  <c r="Z45" i="12"/>
  <c r="F46" i="12"/>
  <c r="N46" i="12"/>
  <c r="AD46" i="12"/>
  <c r="J47" i="12"/>
  <c r="Z47" i="12"/>
  <c r="E45" i="11"/>
  <c r="M45" i="11"/>
  <c r="AC45" i="11"/>
  <c r="I46" i="11"/>
  <c r="Y46" i="11"/>
  <c r="E47" i="11"/>
  <c r="M47" i="11"/>
  <c r="AC47" i="11"/>
  <c r="H45" i="10"/>
  <c r="X45" i="10"/>
  <c r="AF45" i="10"/>
  <c r="L46" i="10"/>
  <c r="AB46" i="10"/>
  <c r="AB45" i="9"/>
  <c r="AI16" i="8"/>
  <c r="M47" i="8"/>
  <c r="X45" i="5"/>
  <c r="H47" i="5"/>
  <c r="H45" i="13"/>
  <c r="X45" i="13"/>
  <c r="AF45" i="13"/>
  <c r="K45" i="12"/>
  <c r="AA45" i="12"/>
  <c r="G46" i="12"/>
  <c r="W46" i="12"/>
  <c r="AE46" i="12"/>
  <c r="K47" i="12"/>
  <c r="AA47" i="12"/>
  <c r="F45" i="11"/>
  <c r="N45" i="11"/>
  <c r="AD45" i="11"/>
  <c r="J46" i="11"/>
  <c r="Z46" i="11"/>
  <c r="F47" i="11"/>
  <c r="N47" i="11"/>
  <c r="AD47" i="11"/>
  <c r="I45" i="10"/>
  <c r="Y45" i="10"/>
  <c r="E46" i="10"/>
  <c r="M46" i="10"/>
  <c r="AC46" i="10"/>
  <c r="I47" i="10"/>
  <c r="Y47" i="10"/>
  <c r="AG25" i="9"/>
  <c r="J47" i="9"/>
  <c r="W47" i="8"/>
  <c r="O31" i="7"/>
  <c r="O33" i="7" s="1"/>
  <c r="Q33" i="7" s="1"/>
  <c r="O25" i="6"/>
  <c r="AI16" i="6"/>
  <c r="AC45" i="6"/>
  <c r="E47" i="6"/>
  <c r="AF45" i="5"/>
  <c r="X47" i="5"/>
  <c r="L45" i="12"/>
  <c r="AB45" i="12"/>
  <c r="G45" i="11"/>
  <c r="W45" i="11"/>
  <c r="AE45" i="11"/>
  <c r="J45" i="10"/>
  <c r="Z45" i="10"/>
  <c r="O25" i="9"/>
  <c r="L47" i="9"/>
  <c r="E45" i="8"/>
  <c r="AC47" i="8"/>
  <c r="AG25" i="6"/>
  <c r="AF47" i="5"/>
  <c r="J45" i="13"/>
  <c r="Z45" i="13"/>
  <c r="E45" i="12"/>
  <c r="M45" i="12"/>
  <c r="AC45" i="12"/>
  <c r="H45" i="11"/>
  <c r="X45" i="11"/>
  <c r="AF45" i="11"/>
  <c r="Q16" i="10"/>
  <c r="E58" i="10" s="1"/>
  <c r="E60" i="10" s="1"/>
  <c r="D14" i="2" s="1"/>
  <c r="K45" i="10"/>
  <c r="AA45" i="10"/>
  <c r="Z47" i="9"/>
  <c r="AG25" i="8"/>
  <c r="G45" i="8"/>
  <c r="AE47" i="8"/>
  <c r="K47" i="6"/>
  <c r="K46" i="6"/>
  <c r="AA47" i="6"/>
  <c r="AA46" i="6"/>
  <c r="AC47" i="6"/>
  <c r="K45" i="13"/>
  <c r="AA45" i="13"/>
  <c r="AI16" i="12"/>
  <c r="F45" i="12"/>
  <c r="N45" i="12"/>
  <c r="AD45" i="12"/>
  <c r="I45" i="11"/>
  <c r="Y45" i="11"/>
  <c r="L45" i="10"/>
  <c r="AB45" i="10"/>
  <c r="O33" i="9"/>
  <c r="Q33" i="9" s="1"/>
  <c r="O34" i="9"/>
  <c r="Q34" i="9" s="1"/>
  <c r="AB47" i="9"/>
  <c r="M45" i="8"/>
  <c r="Q16" i="7"/>
  <c r="E58" i="7" s="1"/>
  <c r="E60" i="7" s="1"/>
  <c r="D11" i="2" s="1"/>
  <c r="G45" i="12"/>
  <c r="W45" i="12"/>
  <c r="AE45" i="12"/>
  <c r="J45" i="11"/>
  <c r="Z45" i="11"/>
  <c r="E45" i="10"/>
  <c r="M45" i="10"/>
  <c r="AC45" i="10"/>
  <c r="Q16" i="9"/>
  <c r="E58" i="9" s="1"/>
  <c r="E60" i="9" s="1"/>
  <c r="D13" i="2" s="1"/>
  <c r="AG32" i="9"/>
  <c r="J45" i="9"/>
  <c r="AG31" i="8"/>
  <c r="AG34" i="8" s="1"/>
  <c r="AI34" i="8" s="1"/>
  <c r="W45" i="8"/>
  <c r="AG32" i="6"/>
  <c r="E45" i="6"/>
  <c r="E45" i="9"/>
  <c r="M45" i="9"/>
  <c r="AC45" i="9"/>
  <c r="E47" i="9"/>
  <c r="M47" i="9"/>
  <c r="AC47" i="9"/>
  <c r="H45" i="8"/>
  <c r="X45" i="8"/>
  <c r="AF45" i="8"/>
  <c r="H47" i="8"/>
  <c r="X47" i="8"/>
  <c r="AF47" i="8"/>
  <c r="K45" i="7"/>
  <c r="AA45" i="7"/>
  <c r="K47" i="7"/>
  <c r="AA47" i="7"/>
  <c r="F45" i="6"/>
  <c r="N45" i="6"/>
  <c r="AD45" i="6"/>
  <c r="F47" i="6"/>
  <c r="N47" i="6"/>
  <c r="AD47" i="6"/>
  <c r="I45" i="5"/>
  <c r="Y45" i="5"/>
  <c r="E46" i="5"/>
  <c r="M46" i="5"/>
  <c r="AC46" i="5"/>
  <c r="F45" i="9"/>
  <c r="N45" i="9"/>
  <c r="AD45" i="9"/>
  <c r="I45" i="8"/>
  <c r="Y45" i="8"/>
  <c r="L45" i="7"/>
  <c r="AB45" i="7"/>
  <c r="G45" i="6"/>
  <c r="W45" i="6"/>
  <c r="AE45" i="6"/>
  <c r="P16" i="5"/>
  <c r="J45" i="5"/>
  <c r="Z45" i="5"/>
  <c r="F46" i="5"/>
  <c r="N46" i="5"/>
  <c r="AD46" i="5"/>
  <c r="G45" i="9"/>
  <c r="W45" i="9"/>
  <c r="AE45" i="9"/>
  <c r="K46" i="9"/>
  <c r="AA46" i="9"/>
  <c r="G47" i="9"/>
  <c r="W47" i="9"/>
  <c r="AE47" i="9"/>
  <c r="P16" i="8"/>
  <c r="J45" i="8"/>
  <c r="Z45" i="8"/>
  <c r="F46" i="8"/>
  <c r="N46" i="8"/>
  <c r="AD46" i="8"/>
  <c r="J47" i="8"/>
  <c r="Z47" i="8"/>
  <c r="E45" i="7"/>
  <c r="M45" i="7"/>
  <c r="AC45" i="7"/>
  <c r="I46" i="7"/>
  <c r="Y46" i="7"/>
  <c r="E47" i="7"/>
  <c r="M47" i="7"/>
  <c r="AC47" i="7"/>
  <c r="H45" i="6"/>
  <c r="X45" i="6"/>
  <c r="AF45" i="6"/>
  <c r="L46" i="6"/>
  <c r="AB46" i="6"/>
  <c r="H47" i="6"/>
  <c r="X47" i="6"/>
  <c r="AF47" i="6"/>
  <c r="K5" i="5"/>
  <c r="E55" i="5" s="1"/>
  <c r="E56" i="5" s="1"/>
  <c r="H9" i="2" s="1"/>
  <c r="K45" i="5"/>
  <c r="AA45" i="5"/>
  <c r="G46" i="5"/>
  <c r="W46" i="5"/>
  <c r="AE46" i="5"/>
  <c r="K47" i="5"/>
  <c r="AA47" i="5"/>
  <c r="H45" i="9"/>
  <c r="X45" i="9"/>
  <c r="AF45" i="9"/>
  <c r="K5" i="8"/>
  <c r="E55" i="8" s="1"/>
  <c r="E56" i="8" s="1"/>
  <c r="H12" i="2" s="1"/>
  <c r="K45" i="8"/>
  <c r="AA45" i="8"/>
  <c r="F45" i="7"/>
  <c r="N45" i="7"/>
  <c r="AD45" i="7"/>
  <c r="I45" i="6"/>
  <c r="Y45" i="6"/>
  <c r="L45" i="5"/>
  <c r="AB45" i="5"/>
  <c r="I45" i="9"/>
  <c r="Y45" i="9"/>
  <c r="L45" i="8"/>
  <c r="AB45" i="8"/>
  <c r="G45" i="7"/>
  <c r="W45" i="7"/>
  <c r="AE45" i="7"/>
  <c r="P16" i="6"/>
  <c r="J45" i="6"/>
  <c r="Z45" i="6"/>
  <c r="E45" i="5"/>
  <c r="M45" i="5"/>
  <c r="AC45" i="5"/>
  <c r="F45" i="5"/>
  <c r="N45" i="5"/>
  <c r="AD45" i="5"/>
  <c r="K45" i="9"/>
  <c r="AA45" i="9"/>
  <c r="F45" i="8"/>
  <c r="N45" i="8"/>
  <c r="AD45" i="8"/>
  <c r="I45" i="7"/>
  <c r="Y45" i="7"/>
  <c r="L45" i="6"/>
  <c r="AB45" i="6"/>
  <c r="G45" i="5"/>
  <c r="W45" i="5"/>
  <c r="AE45" i="5"/>
  <c r="C50" i="9" l="1"/>
  <c r="C50" i="12"/>
  <c r="C50" i="36"/>
  <c r="C50" i="14"/>
  <c r="E62" i="5"/>
  <c r="E64" i="5" s="1"/>
  <c r="E62" i="10"/>
  <c r="E64" i="10" s="1"/>
  <c r="F14" i="2" s="1"/>
  <c r="U50" i="24"/>
  <c r="E62" i="34"/>
  <c r="E64" i="34" s="1"/>
  <c r="E62" i="37"/>
  <c r="E64" i="37" s="1"/>
  <c r="F41" i="2" s="1"/>
  <c r="C50" i="23"/>
  <c r="U50" i="36"/>
  <c r="C50" i="7"/>
  <c r="C50" i="18"/>
  <c r="C50" i="26"/>
  <c r="E62" i="33"/>
  <c r="E64" i="33" s="1"/>
  <c r="C50" i="35"/>
  <c r="E62" i="41"/>
  <c r="E64" i="41" s="1"/>
  <c r="F45" i="2" s="1"/>
  <c r="E68" i="39"/>
  <c r="J43" i="2" s="1"/>
  <c r="E62" i="19"/>
  <c r="E64" i="19" s="1"/>
  <c r="E62" i="38"/>
  <c r="E64" i="38" s="1"/>
  <c r="C50" i="29"/>
  <c r="E69" i="10"/>
  <c r="J63" i="10" s="1"/>
  <c r="E62" i="9"/>
  <c r="E64" i="9" s="1"/>
  <c r="F13" i="2" s="1"/>
  <c r="E62" i="6"/>
  <c r="E64" i="6" s="1"/>
  <c r="F10" i="2" s="1"/>
  <c r="F37" i="2"/>
  <c r="E68" i="33"/>
  <c r="J37" i="2" s="1"/>
  <c r="F9" i="2"/>
  <c r="F24" i="2"/>
  <c r="E68" i="20"/>
  <c r="J24" i="2" s="1"/>
  <c r="F21" i="2"/>
  <c r="E68" i="17"/>
  <c r="J21" i="2" s="1"/>
  <c r="E62" i="36"/>
  <c r="E64" i="36" s="1"/>
  <c r="F23" i="2"/>
  <c r="E68" i="19"/>
  <c r="J23" i="2" s="1"/>
  <c r="F8" i="2"/>
  <c r="E68" i="4"/>
  <c r="J8" i="2" s="1"/>
  <c r="E69" i="15"/>
  <c r="J63" i="15" s="1"/>
  <c r="E62" i="15"/>
  <c r="E64" i="15" s="1"/>
  <c r="F19" i="2" s="1"/>
  <c r="E62" i="7"/>
  <c r="E64" i="7" s="1"/>
  <c r="E62" i="8"/>
  <c r="E64" i="8" s="1"/>
  <c r="F12" i="2" s="1"/>
  <c r="C50" i="17"/>
  <c r="C50" i="28"/>
  <c r="C50" i="38"/>
  <c r="F38" i="2"/>
  <c r="F40" i="2"/>
  <c r="F31" i="2"/>
  <c r="C50" i="16"/>
  <c r="C50" i="31"/>
  <c r="E62" i="22"/>
  <c r="E64" i="22" s="1"/>
  <c r="F26" i="2" s="1"/>
  <c r="F42" i="2"/>
  <c r="E68" i="38"/>
  <c r="J42" i="2" s="1"/>
  <c r="F36" i="2"/>
  <c r="E68" i="32"/>
  <c r="J36" i="2" s="1"/>
  <c r="C50" i="11"/>
  <c r="C50" i="20"/>
  <c r="C50" i="27"/>
  <c r="C50" i="6"/>
  <c r="C50" i="8"/>
  <c r="C50" i="15"/>
  <c r="C50" i="40"/>
  <c r="C50" i="41"/>
  <c r="U50" i="18"/>
  <c r="U50" i="39"/>
  <c r="U50" i="28"/>
  <c r="U50" i="14"/>
  <c r="U50" i="26"/>
  <c r="U50" i="6"/>
  <c r="U50" i="7"/>
  <c r="U50" i="11"/>
  <c r="U50" i="19"/>
  <c r="U50" i="34"/>
  <c r="U50" i="40"/>
  <c r="U50" i="37"/>
  <c r="U50" i="29"/>
  <c r="U50" i="33"/>
  <c r="U50" i="15"/>
  <c r="U50" i="31"/>
  <c r="U50" i="8"/>
  <c r="U50" i="9"/>
  <c r="U50" i="4"/>
  <c r="U50" i="20"/>
  <c r="U50" i="25"/>
  <c r="U50" i="30"/>
  <c r="U50" i="22"/>
  <c r="U50" i="10"/>
  <c r="U50" i="16"/>
  <c r="U50" i="17"/>
  <c r="U50" i="32"/>
  <c r="U50" i="35"/>
  <c r="U50" i="38"/>
  <c r="U50" i="42"/>
  <c r="E69" i="7"/>
  <c r="J63" i="7" s="1"/>
  <c r="AI33" i="40"/>
  <c r="AI33" i="31"/>
  <c r="F69" i="31" s="1"/>
  <c r="K63" i="31" s="1"/>
  <c r="AI33" i="17"/>
  <c r="AI33" i="24"/>
  <c r="E69" i="38"/>
  <c r="J63" i="38" s="1"/>
  <c r="C50" i="5"/>
  <c r="AG33" i="8"/>
  <c r="AG33" i="13"/>
  <c r="AG34" i="13"/>
  <c r="AI34" i="13" s="1"/>
  <c r="O34" i="24"/>
  <c r="Q34" i="24" s="1"/>
  <c r="O33" i="24"/>
  <c r="Q33" i="24" s="1"/>
  <c r="E69" i="22"/>
  <c r="J63" i="22" s="1"/>
  <c r="O25" i="34"/>
  <c r="U50" i="12"/>
  <c r="O25" i="17"/>
  <c r="O33" i="13"/>
  <c r="Q33" i="13" s="1"/>
  <c r="O34" i="13"/>
  <c r="Q34" i="13" s="1"/>
  <c r="Q16" i="18"/>
  <c r="E58" i="18" s="1"/>
  <c r="E60" i="18" s="1"/>
  <c r="D22" i="2" s="1"/>
  <c r="AG33" i="14"/>
  <c r="AG34" i="14"/>
  <c r="AI34" i="14" s="1"/>
  <c r="O33" i="18"/>
  <c r="Q33" i="18" s="1"/>
  <c r="O34" i="18"/>
  <c r="Q34" i="18" s="1"/>
  <c r="AI33" i="23"/>
  <c r="F69" i="23" s="1"/>
  <c r="K63" i="23" s="1"/>
  <c r="Q16" i="30"/>
  <c r="E58" i="30" s="1"/>
  <c r="E60" i="30" s="1"/>
  <c r="D34" i="2" s="1"/>
  <c r="E69" i="32"/>
  <c r="J63" i="32" s="1"/>
  <c r="AG33" i="30"/>
  <c r="AI33" i="33"/>
  <c r="F69" i="33" s="1"/>
  <c r="K63" i="33" s="1"/>
  <c r="AI33" i="42"/>
  <c r="F69" i="42" s="1"/>
  <c r="K63" i="42" s="1"/>
  <c r="O34" i="35"/>
  <c r="Q34" i="35" s="1"/>
  <c r="E62" i="35" s="1"/>
  <c r="E64" i="35" s="1"/>
  <c r="C50" i="30"/>
  <c r="C50" i="32"/>
  <c r="O25" i="41"/>
  <c r="O34" i="26"/>
  <c r="Q34" i="26" s="1"/>
  <c r="O33" i="26"/>
  <c r="Q33" i="26" s="1"/>
  <c r="E62" i="26" s="1"/>
  <c r="E64" i="26" s="1"/>
  <c r="Q16" i="41"/>
  <c r="E58" i="41" s="1"/>
  <c r="E60" i="41" s="1"/>
  <c r="D45" i="2" s="1"/>
  <c r="E69" i="41"/>
  <c r="J63" i="41" s="1"/>
  <c r="Q16" i="14"/>
  <c r="E58" i="14" s="1"/>
  <c r="E60" i="14" s="1"/>
  <c r="D18" i="2" s="1"/>
  <c r="C50" i="21"/>
  <c r="U50" i="23"/>
  <c r="AG33" i="21"/>
  <c r="C50" i="33"/>
  <c r="AG33" i="27"/>
  <c r="E69" i="19"/>
  <c r="J63" i="19" s="1"/>
  <c r="C50" i="42"/>
  <c r="C50" i="4"/>
  <c r="AI33" i="38"/>
  <c r="F69" i="38" s="1"/>
  <c r="K63" i="38" s="1"/>
  <c r="AI33" i="29"/>
  <c r="F69" i="29" s="1"/>
  <c r="K63" i="29" s="1"/>
  <c r="O33" i="30"/>
  <c r="Q33" i="30" s="1"/>
  <c r="E62" i="30" s="1"/>
  <c r="E64" i="30" s="1"/>
  <c r="E68" i="30" s="1"/>
  <c r="J34" i="2" s="1"/>
  <c r="AI33" i="22"/>
  <c r="F69" i="22" s="1"/>
  <c r="K63" i="22" s="1"/>
  <c r="O25" i="8"/>
  <c r="AI33" i="5"/>
  <c r="F69" i="5" s="1"/>
  <c r="K63" i="5" s="1"/>
  <c r="Q16" i="21"/>
  <c r="E58" i="21" s="1"/>
  <c r="E60" i="21" s="1"/>
  <c r="D25" i="2" s="1"/>
  <c r="O25" i="24"/>
  <c r="O25" i="27"/>
  <c r="AI33" i="4"/>
  <c r="F69" i="4" s="1"/>
  <c r="K63" i="4" s="1"/>
  <c r="O25" i="5"/>
  <c r="C50" i="10"/>
  <c r="O25" i="14"/>
  <c r="Q16" i="16"/>
  <c r="E58" i="16" s="1"/>
  <c r="E60" i="16" s="1"/>
  <c r="D20" i="2" s="1"/>
  <c r="C50" i="19"/>
  <c r="O34" i="14"/>
  <c r="Q34" i="14" s="1"/>
  <c r="O33" i="14"/>
  <c r="Q33" i="14" s="1"/>
  <c r="U50" i="13"/>
  <c r="C50" i="24"/>
  <c r="AG33" i="16"/>
  <c r="AG33" i="12"/>
  <c r="AI33" i="19"/>
  <c r="F69" i="19" s="1"/>
  <c r="K63" i="19" s="1"/>
  <c r="AG34" i="17"/>
  <c r="AI34" i="17" s="1"/>
  <c r="O33" i="23"/>
  <c r="Q33" i="23" s="1"/>
  <c r="O34" i="23"/>
  <c r="Q34" i="23" s="1"/>
  <c r="AI33" i="18"/>
  <c r="F69" i="18" s="1"/>
  <c r="K63" i="18" s="1"/>
  <c r="C50" i="22"/>
  <c r="AI33" i="10"/>
  <c r="F69" i="10" s="1"/>
  <c r="K63" i="10" s="1"/>
  <c r="E69" i="5"/>
  <c r="J63" i="5" s="1"/>
  <c r="Q16" i="5"/>
  <c r="E58" i="5" s="1"/>
  <c r="E60" i="5" s="1"/>
  <c r="D9" i="2" s="1"/>
  <c r="AG34" i="6"/>
  <c r="AI34" i="6" s="1"/>
  <c r="AG33" i="6"/>
  <c r="AG33" i="9"/>
  <c r="AG34" i="9"/>
  <c r="AI34" i="9" s="1"/>
  <c r="Q16" i="8"/>
  <c r="E58" i="8" s="1"/>
  <c r="E60" i="8" s="1"/>
  <c r="D12" i="2" s="1"/>
  <c r="E69" i="8"/>
  <c r="J63" i="8" s="1"/>
  <c r="E69" i="9"/>
  <c r="J63" i="9" s="1"/>
  <c r="AG34" i="11"/>
  <c r="AI34" i="11" s="1"/>
  <c r="AG33" i="11"/>
  <c r="O25" i="10"/>
  <c r="Q16" i="13"/>
  <c r="E58" i="13" s="1"/>
  <c r="E60" i="13" s="1"/>
  <c r="D17" i="2" s="1"/>
  <c r="E69" i="13"/>
  <c r="J63" i="13" s="1"/>
  <c r="O34" i="11"/>
  <c r="Q34" i="11" s="1"/>
  <c r="E62" i="11" s="1"/>
  <c r="E64" i="11" s="1"/>
  <c r="AI33" i="7"/>
  <c r="F69" i="7" s="1"/>
  <c r="K63" i="7" s="1"/>
  <c r="AG34" i="15"/>
  <c r="AI34" i="15" s="1"/>
  <c r="AG33" i="15"/>
  <c r="AG34" i="20"/>
  <c r="AI34" i="20" s="1"/>
  <c r="AG33" i="20"/>
  <c r="E69" i="17"/>
  <c r="J63" i="17" s="1"/>
  <c r="Q16" i="23"/>
  <c r="E58" i="23" s="1"/>
  <c r="E60" i="23" s="1"/>
  <c r="D27" i="2" s="1"/>
  <c r="U50" i="27"/>
  <c r="O34" i="28"/>
  <c r="Q34" i="28" s="1"/>
  <c r="O33" i="28"/>
  <c r="Q33" i="28" s="1"/>
  <c r="O33" i="29"/>
  <c r="Q33" i="29" s="1"/>
  <c r="O34" i="29"/>
  <c r="Q34" i="29" s="1"/>
  <c r="O34" i="25"/>
  <c r="Q34" i="25" s="1"/>
  <c r="O33" i="25"/>
  <c r="Q33" i="25" s="1"/>
  <c r="AG34" i="24"/>
  <c r="AI34" i="24" s="1"/>
  <c r="E69" i="34"/>
  <c r="J63" i="34" s="1"/>
  <c r="Q16" i="34"/>
  <c r="E58" i="34" s="1"/>
  <c r="E60" i="34" s="1"/>
  <c r="D38" i="2" s="1"/>
  <c r="E69" i="36"/>
  <c r="J63" i="36" s="1"/>
  <c r="Q16" i="36"/>
  <c r="E58" i="36" s="1"/>
  <c r="E60" i="36" s="1"/>
  <c r="D40" i="2" s="1"/>
  <c r="AG34" i="41"/>
  <c r="AI34" i="41" s="1"/>
  <c r="AG33" i="41"/>
  <c r="AI33" i="36"/>
  <c r="F69" i="36" s="1"/>
  <c r="K63" i="36" s="1"/>
  <c r="O25" i="13"/>
  <c r="O34" i="21"/>
  <c r="Q34" i="21" s="1"/>
  <c r="O33" i="21"/>
  <c r="Q33" i="21" s="1"/>
  <c r="U50" i="21"/>
  <c r="C50" i="13"/>
  <c r="C50" i="25"/>
  <c r="E69" i="20"/>
  <c r="J63" i="20" s="1"/>
  <c r="AG33" i="25"/>
  <c r="AG34" i="25"/>
  <c r="AI34" i="25" s="1"/>
  <c r="O25" i="36"/>
  <c r="AG34" i="35"/>
  <c r="AI34" i="35" s="1"/>
  <c r="AG33" i="35"/>
  <c r="AI33" i="37"/>
  <c r="F69" i="37" s="1"/>
  <c r="K63" i="37" s="1"/>
  <c r="O34" i="31"/>
  <c r="Q34" i="31" s="1"/>
  <c r="E62" i="31" s="1"/>
  <c r="E64" i="31" s="1"/>
  <c r="Q16" i="37"/>
  <c r="E58" i="37" s="1"/>
  <c r="E60" i="37" s="1"/>
  <c r="D41" i="2" s="1"/>
  <c r="E69" i="37"/>
  <c r="J63" i="37" s="1"/>
  <c r="O34" i="42"/>
  <c r="Q34" i="42" s="1"/>
  <c r="O33" i="42"/>
  <c r="Q33" i="42" s="1"/>
  <c r="AG34" i="40"/>
  <c r="AI34" i="40" s="1"/>
  <c r="AG33" i="39"/>
  <c r="Q16" i="12"/>
  <c r="E58" i="12" s="1"/>
  <c r="E60" i="12" s="1"/>
  <c r="D16" i="2" s="1"/>
  <c r="O34" i="16"/>
  <c r="Q34" i="16" s="1"/>
  <c r="O33" i="16"/>
  <c r="Q33" i="16" s="1"/>
  <c r="AI33" i="28"/>
  <c r="F69" i="28" s="1"/>
  <c r="K63" i="28" s="1"/>
  <c r="Q16" i="26"/>
  <c r="E58" i="26" s="1"/>
  <c r="E60" i="26" s="1"/>
  <c r="D30" i="2" s="1"/>
  <c r="E69" i="26"/>
  <c r="J63" i="26" s="1"/>
  <c r="AG34" i="32"/>
  <c r="AI34" i="32" s="1"/>
  <c r="AG33" i="32"/>
  <c r="AI33" i="34"/>
  <c r="F69" i="34" s="1"/>
  <c r="K63" i="34" s="1"/>
  <c r="O25" i="37"/>
  <c r="O33" i="40"/>
  <c r="Q33" i="40" s="1"/>
  <c r="O34" i="40"/>
  <c r="Q34" i="40" s="1"/>
  <c r="E69" i="6"/>
  <c r="J63" i="6" s="1"/>
  <c r="Q16" i="6"/>
  <c r="E58" i="6" s="1"/>
  <c r="E60" i="6" s="1"/>
  <c r="D10" i="2" s="1"/>
  <c r="U50" i="5"/>
  <c r="O34" i="12"/>
  <c r="Q34" i="12" s="1"/>
  <c r="O33" i="12"/>
  <c r="Q33" i="12" s="1"/>
  <c r="E62" i="12" s="1"/>
  <c r="E64" i="12" s="1"/>
  <c r="F16" i="2" s="1"/>
  <c r="O25" i="12"/>
  <c r="AI33" i="26"/>
  <c r="F69" i="26" s="1"/>
  <c r="K63" i="26" s="1"/>
  <c r="E69" i="27"/>
  <c r="J63" i="27" s="1"/>
  <c r="Q16" i="27"/>
  <c r="E58" i="27" s="1"/>
  <c r="E60" i="27" s="1"/>
  <c r="D31" i="2" s="1"/>
  <c r="O25" i="26"/>
  <c r="U50" i="41"/>
  <c r="E69" i="4"/>
  <c r="J63" i="4" s="1"/>
  <c r="O25" i="42"/>
  <c r="E62" i="42" l="1"/>
  <c r="E64" i="42" s="1"/>
  <c r="E69" i="23"/>
  <c r="J63" i="23" s="1"/>
  <c r="E68" i="15"/>
  <c r="J19" i="2" s="1"/>
  <c r="E68" i="10"/>
  <c r="J14" i="2" s="1"/>
  <c r="E62" i="13"/>
  <c r="E64" i="13" s="1"/>
  <c r="E68" i="13" s="1"/>
  <c r="J17" i="2" s="1"/>
  <c r="E62" i="25"/>
  <c r="E64" i="25" s="1"/>
  <c r="F29" i="2" s="1"/>
  <c r="E62" i="16"/>
  <c r="E64" i="16" s="1"/>
  <c r="F20" i="2" s="1"/>
  <c r="E62" i="29"/>
  <c r="E64" i="29" s="1"/>
  <c r="F33" i="2" s="1"/>
  <c r="F15" i="2"/>
  <c r="E68" i="11"/>
  <c r="J15" i="2" s="1"/>
  <c r="F35" i="2"/>
  <c r="E68" i="31"/>
  <c r="J35" i="2" s="1"/>
  <c r="F39" i="2"/>
  <c r="E68" i="35"/>
  <c r="J39" i="2" s="1"/>
  <c r="E62" i="21"/>
  <c r="E64" i="21" s="1"/>
  <c r="E68" i="26"/>
  <c r="J30" i="2" s="1"/>
  <c r="F30" i="2"/>
  <c r="F34" i="2"/>
  <c r="F17" i="2"/>
  <c r="F46" i="2"/>
  <c r="E68" i="42"/>
  <c r="J46" i="2" s="1"/>
  <c r="E68" i="8"/>
  <c r="J12" i="2" s="1"/>
  <c r="E68" i="36"/>
  <c r="J40" i="2" s="1"/>
  <c r="F11" i="2"/>
  <c r="E68" i="7"/>
  <c r="J11" i="2" s="1"/>
  <c r="E68" i="5"/>
  <c r="J9" i="2" s="1"/>
  <c r="E68" i="16"/>
  <c r="J20" i="2" s="1"/>
  <c r="E68" i="6"/>
  <c r="J10" i="2" s="1"/>
  <c r="E69" i="14"/>
  <c r="J63" i="14" s="1"/>
  <c r="E62" i="14"/>
  <c r="E64" i="14" s="1"/>
  <c r="E68" i="34"/>
  <c r="J38" i="2" s="1"/>
  <c r="E68" i="25"/>
  <c r="J29" i="2" s="1"/>
  <c r="E62" i="40"/>
  <c r="E64" i="40" s="1"/>
  <c r="E62" i="23"/>
  <c r="E64" i="23" s="1"/>
  <c r="E62" i="18"/>
  <c r="E64" i="18" s="1"/>
  <c r="E68" i="22"/>
  <c r="J26" i="2" s="1"/>
  <c r="E68" i="12"/>
  <c r="J16" i="2" s="1"/>
  <c r="E68" i="9"/>
  <c r="J13" i="2" s="1"/>
  <c r="E68" i="27"/>
  <c r="J31" i="2" s="1"/>
  <c r="E62" i="28"/>
  <c r="E64" i="28" s="1"/>
  <c r="E62" i="24"/>
  <c r="E64" i="24" s="1"/>
  <c r="E68" i="37"/>
  <c r="J41" i="2" s="1"/>
  <c r="E68" i="41"/>
  <c r="J45" i="2" s="1"/>
  <c r="AI33" i="32"/>
  <c r="F69" i="32" s="1"/>
  <c r="K63" i="32" s="1"/>
  <c r="E69" i="18"/>
  <c r="J63" i="18" s="1"/>
  <c r="F69" i="24"/>
  <c r="K63" i="24" s="1"/>
  <c r="E69" i="11"/>
  <c r="J63" i="11" s="1"/>
  <c r="AI33" i="35"/>
  <c r="F69" i="35" s="1"/>
  <c r="K63" i="35" s="1"/>
  <c r="AI33" i="25"/>
  <c r="F69" i="25" s="1"/>
  <c r="K63" i="25" s="1"/>
  <c r="E69" i="25"/>
  <c r="J63" i="25" s="1"/>
  <c r="AI33" i="21"/>
  <c r="F69" i="21" s="1"/>
  <c r="K63" i="21" s="1"/>
  <c r="AI33" i="13"/>
  <c r="F69" i="13" s="1"/>
  <c r="K63" i="13" s="1"/>
  <c r="AI33" i="27"/>
  <c r="F69" i="27" s="1"/>
  <c r="K63" i="27" s="1"/>
  <c r="AI33" i="11"/>
  <c r="F69" i="11" s="1"/>
  <c r="K63" i="11" s="1"/>
  <c r="AI33" i="9"/>
  <c r="F69" i="9" s="1"/>
  <c r="K63" i="9" s="1"/>
  <c r="AI33" i="8"/>
  <c r="F69" i="8" s="1"/>
  <c r="K63" i="8" s="1"/>
  <c r="E69" i="40"/>
  <c r="J63" i="40" s="1"/>
  <c r="E69" i="12"/>
  <c r="J63" i="12" s="1"/>
  <c r="AI33" i="20"/>
  <c r="F69" i="20" s="1"/>
  <c r="K63" i="20" s="1"/>
  <c r="AI33" i="6"/>
  <c r="F69" i="6" s="1"/>
  <c r="K63" i="6" s="1"/>
  <c r="AI33" i="12"/>
  <c r="F69" i="12" s="1"/>
  <c r="K63" i="12" s="1"/>
  <c r="E69" i="16"/>
  <c r="J63" i="16" s="1"/>
  <c r="E69" i="21"/>
  <c r="J63" i="21" s="1"/>
  <c r="E69" i="30"/>
  <c r="J63" i="30" s="1"/>
  <c r="AI33" i="39"/>
  <c r="F69" i="39" s="1"/>
  <c r="K63" i="39" s="1"/>
  <c r="E69" i="29"/>
  <c r="J63" i="29" s="1"/>
  <c r="AI33" i="16"/>
  <c r="F69" i="16" s="1"/>
  <c r="K63" i="16" s="1"/>
  <c r="E69" i="31"/>
  <c r="J63" i="31" s="1"/>
  <c r="AI33" i="14"/>
  <c r="F69" i="14" s="1"/>
  <c r="K63" i="14" s="1"/>
  <c r="E69" i="24"/>
  <c r="J63" i="24" s="1"/>
  <c r="F69" i="17"/>
  <c r="K63" i="17" s="1"/>
  <c r="AI33" i="15"/>
  <c r="F69" i="15" s="1"/>
  <c r="K63" i="15" s="1"/>
  <c r="E69" i="35"/>
  <c r="J63" i="35" s="1"/>
  <c r="E69" i="28"/>
  <c r="J63" i="28" s="1"/>
  <c r="E69" i="42"/>
  <c r="J63" i="42" s="1"/>
  <c r="AI33" i="41"/>
  <c r="F69" i="41" s="1"/>
  <c r="K63" i="41" s="1"/>
  <c r="AI33" i="30"/>
  <c r="F69" i="30" s="1"/>
  <c r="K63" i="30" s="1"/>
  <c r="F69" i="40"/>
  <c r="K63" i="40" s="1"/>
  <c r="E68" i="29" l="1"/>
  <c r="J33" i="2" s="1"/>
  <c r="E68" i="14"/>
  <c r="J18" i="2" s="1"/>
  <c r="F18" i="2"/>
  <c r="F25" i="2"/>
  <c r="E68" i="21"/>
  <c r="J25" i="2" s="1"/>
  <c r="F22" i="2"/>
  <c r="E68" i="18"/>
  <c r="J22" i="2" s="1"/>
  <c r="F27" i="2"/>
  <c r="E68" i="23"/>
  <c r="J27" i="2" s="1"/>
  <c r="F28" i="2"/>
  <c r="E68" i="24"/>
  <c r="J28" i="2" s="1"/>
  <c r="F44" i="2"/>
  <c r="E68" i="40"/>
  <c r="J44" i="2" s="1"/>
  <c r="F32" i="2"/>
  <c r="E68" i="28"/>
  <c r="J32" i="2" s="1"/>
  <c r="AH24" i="3"/>
  <c r="AH23" i="3"/>
  <c r="AH22" i="3"/>
  <c r="AH21" i="3"/>
  <c r="AH20" i="3"/>
  <c r="AH19" i="3"/>
  <c r="AH18" i="3"/>
  <c r="AH17" i="3"/>
  <c r="AH16" i="3"/>
  <c r="W31" i="3" l="1"/>
  <c r="AG24" i="3"/>
  <c r="AG23" i="3"/>
  <c r="AG22" i="3"/>
  <c r="AG21" i="3"/>
  <c r="AG20" i="3"/>
  <c r="AG19" i="3"/>
  <c r="AG18" i="3"/>
  <c r="AG17" i="3"/>
  <c r="AG16" i="3"/>
  <c r="AF49" i="3" l="1"/>
  <c r="AE49" i="3"/>
  <c r="AD49" i="3"/>
  <c r="AC49" i="3"/>
  <c r="AB49" i="3"/>
  <c r="AA49" i="3"/>
  <c r="Z49" i="3"/>
  <c r="Y49" i="3"/>
  <c r="X49" i="3"/>
  <c r="W49" i="3"/>
  <c r="N49" i="3"/>
  <c r="M49" i="3"/>
  <c r="L49" i="3"/>
  <c r="K49" i="3"/>
  <c r="J49" i="3"/>
  <c r="I49" i="3"/>
  <c r="H49" i="3"/>
  <c r="G49" i="3"/>
  <c r="F49" i="3"/>
  <c r="E49" i="3"/>
  <c r="E66" i="3" l="1"/>
  <c r="L37" i="2"/>
  <c r="V8" i="3"/>
  <c r="L46" i="2" l="1"/>
  <c r="L21" i="2"/>
  <c r="L33" i="2"/>
  <c r="L17" i="2"/>
  <c r="L38" i="2"/>
  <c r="L14" i="2"/>
  <c r="L29" i="2"/>
  <c r="L34" i="2"/>
  <c r="L15" i="2"/>
  <c r="L40" i="2"/>
  <c r="L31" i="2"/>
  <c r="L12" i="2"/>
  <c r="L9" i="2"/>
  <c r="L27" i="2"/>
  <c r="L36" i="2"/>
  <c r="L41" i="2"/>
  <c r="L10" i="2"/>
  <c r="L24" i="2"/>
  <c r="L8" i="2"/>
  <c r="L42" i="2"/>
  <c r="L22" i="2"/>
  <c r="L23" i="2"/>
  <c r="L39" i="2"/>
  <c r="L30" i="2"/>
  <c r="L26" i="2"/>
  <c r="L13" i="2"/>
  <c r="L44" i="2"/>
  <c r="L16" i="2" l="1"/>
  <c r="L32" i="2"/>
  <c r="L25" i="2"/>
  <c r="L35" i="2"/>
  <c r="L19" i="2"/>
  <c r="L28" i="2"/>
  <c r="L18" i="2"/>
  <c r="L43" i="2"/>
  <c r="L45" i="2"/>
  <c r="L11" i="2"/>
  <c r="L20" i="2"/>
  <c r="X31" i="3"/>
  <c r="Y31" i="3"/>
  <c r="Z31" i="3"/>
  <c r="AA31" i="3"/>
  <c r="AB31" i="3"/>
  <c r="AC31" i="3"/>
  <c r="AD31" i="3"/>
  <c r="AE31" i="3"/>
  <c r="AF31" i="3"/>
  <c r="X32" i="3"/>
  <c r="Y32" i="3"/>
  <c r="Z32" i="3"/>
  <c r="AA32" i="3"/>
  <c r="AB32" i="3"/>
  <c r="AC32" i="3"/>
  <c r="AD32" i="3"/>
  <c r="AE32" i="3"/>
  <c r="AF32" i="3"/>
  <c r="W32" i="3"/>
  <c r="AG32" i="3" s="1"/>
  <c r="AF39" i="3"/>
  <c r="AF38" i="3"/>
  <c r="AE39" i="3"/>
  <c r="AE38" i="3"/>
  <c r="AD39" i="3"/>
  <c r="AD38" i="3"/>
  <c r="AC39" i="3"/>
  <c r="AC38" i="3"/>
  <c r="AB39" i="3"/>
  <c r="AB38" i="3"/>
  <c r="AA39" i="3"/>
  <c r="AA38" i="3"/>
  <c r="Z39" i="3"/>
  <c r="Z38" i="3"/>
  <c r="Y39" i="3"/>
  <c r="Y38" i="3"/>
  <c r="X39" i="3"/>
  <c r="X38" i="3"/>
  <c r="W39" i="3"/>
  <c r="W38" i="3"/>
  <c r="AG31" i="3" l="1"/>
  <c r="AE47" i="3" l="1"/>
  <c r="AE46" i="3"/>
  <c r="AD47" i="3"/>
  <c r="AD46" i="3"/>
  <c r="AC47" i="3"/>
  <c r="AC46" i="3"/>
  <c r="AB47" i="3"/>
  <c r="AB46" i="3"/>
  <c r="AA47" i="3"/>
  <c r="AA46" i="3"/>
  <c r="AF46" i="3"/>
  <c r="AF47" i="3"/>
  <c r="E32" i="3"/>
  <c r="AI19" i="3" l="1"/>
  <c r="AI20" i="3"/>
  <c r="W30" i="3"/>
  <c r="X30" i="3"/>
  <c r="Y30" i="3"/>
  <c r="Z30" i="3"/>
  <c r="AA30" i="3"/>
  <c r="AB30" i="3"/>
  <c r="AC30" i="3"/>
  <c r="AD30" i="3"/>
  <c r="AE30" i="3"/>
  <c r="AF30" i="3"/>
  <c r="W37" i="3"/>
  <c r="X37" i="3"/>
  <c r="Y37" i="3"/>
  <c r="Z37" i="3"/>
  <c r="AA37" i="3"/>
  <c r="AB37" i="3"/>
  <c r="AC37" i="3"/>
  <c r="AD37" i="3"/>
  <c r="AE37" i="3"/>
  <c r="AF37" i="3"/>
  <c r="Z45" i="3"/>
  <c r="X45" i="3"/>
  <c r="Z47" i="3" l="1"/>
  <c r="Z46" i="3"/>
  <c r="AI18" i="3"/>
  <c r="W45" i="3"/>
  <c r="AE45" i="3"/>
  <c r="AI21" i="3"/>
  <c r="AA45" i="3"/>
  <c r="AI23" i="3"/>
  <c r="AD45" i="3"/>
  <c r="Y45" i="3"/>
  <c r="AC45" i="3"/>
  <c r="AF45" i="3"/>
  <c r="AB45" i="3"/>
  <c r="AI22" i="3"/>
  <c r="AG34" i="3" l="1"/>
  <c r="Y47" i="3"/>
  <c r="Y46" i="3"/>
  <c r="AG33" i="3"/>
  <c r="F39" i="3" l="1"/>
  <c r="G39" i="3"/>
  <c r="H39" i="3"/>
  <c r="I39" i="3"/>
  <c r="J39" i="3"/>
  <c r="K39" i="3"/>
  <c r="L39" i="3"/>
  <c r="M39" i="3"/>
  <c r="N39" i="3"/>
  <c r="F38" i="3"/>
  <c r="G38" i="3"/>
  <c r="H38" i="3"/>
  <c r="I38" i="3"/>
  <c r="J38" i="3"/>
  <c r="K38" i="3"/>
  <c r="L38" i="3"/>
  <c r="M38" i="3"/>
  <c r="N38" i="3"/>
  <c r="E39" i="3"/>
  <c r="E38" i="3"/>
  <c r="G45" i="3" l="1"/>
  <c r="J45" i="3"/>
  <c r="N45" i="3"/>
  <c r="F45" i="3"/>
  <c r="K45" i="3"/>
  <c r="L45" i="3"/>
  <c r="I45" i="3"/>
  <c r="E45" i="3"/>
  <c r="H45" i="3"/>
  <c r="M45" i="3"/>
  <c r="F32" i="3" l="1"/>
  <c r="G32" i="3"/>
  <c r="H32" i="3"/>
  <c r="I32" i="3"/>
  <c r="J32" i="3"/>
  <c r="K32" i="3"/>
  <c r="L32" i="3"/>
  <c r="M32" i="3"/>
  <c r="N32" i="3"/>
  <c r="F31" i="3"/>
  <c r="G31" i="3"/>
  <c r="H31" i="3"/>
  <c r="I31" i="3"/>
  <c r="J31" i="3"/>
  <c r="K31" i="3"/>
  <c r="L31" i="3"/>
  <c r="M31" i="3"/>
  <c r="N31" i="3"/>
  <c r="E31" i="3"/>
  <c r="L46" i="3" l="1"/>
  <c r="K46" i="3"/>
  <c r="H46" i="3"/>
  <c r="N46" i="3"/>
  <c r="M46" i="3"/>
  <c r="L47" i="3"/>
  <c r="K47" i="3"/>
  <c r="J46" i="3"/>
  <c r="I46" i="3"/>
  <c r="H47" i="3"/>
  <c r="N37" i="3"/>
  <c r="M37" i="3"/>
  <c r="L37" i="3"/>
  <c r="K37" i="3"/>
  <c r="J37" i="3"/>
  <c r="I37" i="3"/>
  <c r="H37" i="3"/>
  <c r="G37" i="3"/>
  <c r="F37" i="3"/>
  <c r="E37" i="3"/>
  <c r="E46" i="3" l="1"/>
  <c r="I47" i="3"/>
  <c r="M47" i="3"/>
  <c r="F46" i="3"/>
  <c r="J47" i="3"/>
  <c r="N47" i="3"/>
  <c r="G46" i="3"/>
  <c r="O18" i="3"/>
  <c r="O17" i="3"/>
  <c r="O16" i="3"/>
  <c r="J30" i="3"/>
  <c r="K30" i="3"/>
  <c r="L30" i="3"/>
  <c r="M30" i="3"/>
  <c r="P16" i="3" l="1"/>
  <c r="G47" i="3"/>
  <c r="F47" i="3"/>
  <c r="E47" i="3"/>
  <c r="F30" i="3"/>
  <c r="G30" i="3"/>
  <c r="H30" i="3"/>
  <c r="I30" i="3"/>
  <c r="N30" i="3"/>
  <c r="E30" i="3"/>
  <c r="H8" i="3"/>
  <c r="O24" i="3"/>
  <c r="P24" i="3" s="1"/>
  <c r="O23" i="3"/>
  <c r="P23" i="3" s="1"/>
  <c r="O22" i="3"/>
  <c r="P22" i="3" s="1"/>
  <c r="O21" i="3"/>
  <c r="P21" i="3" s="1"/>
  <c r="O20" i="3"/>
  <c r="P20" i="3" s="1"/>
  <c r="Q20" i="3" s="1"/>
  <c r="O19" i="3"/>
  <c r="P19" i="3" s="1"/>
  <c r="P18" i="3"/>
  <c r="P17" i="3"/>
  <c r="C50" i="3" l="1"/>
  <c r="Q23" i="3"/>
  <c r="O31" i="3"/>
  <c r="O32" i="3"/>
  <c r="Q17" i="3"/>
  <c r="AI17" i="3" l="1"/>
  <c r="O34" i="3"/>
  <c r="Q34" i="3" s="1"/>
  <c r="AI24" i="3"/>
  <c r="X46" i="3"/>
  <c r="X47" i="3"/>
  <c r="W47" i="3"/>
  <c r="W46" i="3"/>
  <c r="AI34" i="3"/>
  <c r="AI33" i="3"/>
  <c r="AI16" i="3"/>
  <c r="Q24" i="3"/>
  <c r="O33" i="3"/>
  <c r="Q33" i="3" s="1"/>
  <c r="E62" i="3" s="1"/>
  <c r="E64" i="3" s="1"/>
  <c r="Q18" i="3"/>
  <c r="Q19" i="3"/>
  <c r="F7" i="2" l="1"/>
  <c r="U50" i="3"/>
  <c r="F69" i="3" s="1"/>
  <c r="AG25" i="3"/>
  <c r="Q16" i="3"/>
  <c r="K63" i="3" l="1"/>
  <c r="Q21" i="3"/>
  <c r="Q22" i="3"/>
  <c r="H47" i="2"/>
  <c r="M3" i="2"/>
  <c r="K3" i="2"/>
  <c r="I3" i="2"/>
  <c r="G3" i="2"/>
  <c r="E3" i="2"/>
  <c r="C3" i="2"/>
  <c r="E58" i="3" l="1"/>
  <c r="E60" i="3" s="1"/>
  <c r="D7" i="2"/>
  <c r="E68" i="3"/>
  <c r="J7" i="2" s="1"/>
  <c r="F47" i="2"/>
  <c r="E69" i="3"/>
  <c r="O25" i="3"/>
  <c r="D47" i="2"/>
  <c r="J63" i="3" l="1"/>
  <c r="J47" i="2" l="1"/>
  <c r="L7" i="2"/>
  <c r="L47" i="2" s="1"/>
  <c r="O47" i="2"/>
</calcChain>
</file>

<file path=xl/comments1.xml><?xml version="1.0" encoding="utf-8"?>
<comments xmlns="http://schemas.openxmlformats.org/spreadsheetml/2006/main">
  <authors>
    <author>Dupuis, Andre</author>
    <author>McNabb, Gordon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Include PST
Exclude GST and cost of additive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Price of FOB in contract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1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2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3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4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5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6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7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8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19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0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1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2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3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4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5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6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7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8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29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0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1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2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3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4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5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6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7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8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39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4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40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41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5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6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7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8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comments9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Delete if not applicable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Delete if not applicable
</t>
        </r>
      </text>
    </comment>
  </commentList>
</comments>
</file>

<file path=xl/sharedStrings.xml><?xml version="1.0" encoding="utf-8"?>
<sst xmlns="http://schemas.openxmlformats.org/spreadsheetml/2006/main" count="6765" uniqueCount="100">
  <si>
    <t>Test</t>
  </si>
  <si>
    <t>Contractor</t>
  </si>
  <si>
    <t>Mean</t>
  </si>
  <si>
    <t>Mean Deviation</t>
  </si>
  <si>
    <t>Lot Number</t>
  </si>
  <si>
    <t>PRTBmix</t>
  </si>
  <si>
    <t>Project Information</t>
  </si>
  <si>
    <t>Location</t>
  </si>
  <si>
    <t>Contract #</t>
  </si>
  <si>
    <t>PTH/PR</t>
  </si>
  <si>
    <t>Region</t>
  </si>
  <si>
    <t>Specification</t>
  </si>
  <si>
    <t>#</t>
  </si>
  <si>
    <t>Mix Type</t>
  </si>
  <si>
    <t>Unit Price Adjustment</t>
  </si>
  <si>
    <t>Note: Minimum of three test results required to apply the unit price adjustment</t>
  </si>
  <si>
    <t>Air Voids</t>
  </si>
  <si>
    <t>VMA</t>
  </si>
  <si>
    <t>Gradation - 4.75 mm (All mixes)</t>
  </si>
  <si>
    <t>Gradation - 0.075 mm (All mixes)</t>
  </si>
  <si>
    <t>ACcont (%)</t>
  </si>
  <si>
    <t>PRTcont ($)</t>
  </si>
  <si>
    <t>AC Content</t>
  </si>
  <si>
    <t>AC Content (Loose Mix)</t>
  </si>
  <si>
    <t>Core - Density</t>
  </si>
  <si>
    <t>Sample #</t>
  </si>
  <si>
    <t>AC Content (RAP)</t>
  </si>
  <si>
    <t>Gradation - 2.36 mm (All SP mixes)
                                     or
                    2.00 mm (Bit B)</t>
  </si>
  <si>
    <t>Percent Compaction (Top Lift)</t>
  </si>
  <si>
    <t>PRACt ($)</t>
  </si>
  <si>
    <t>Minimum VMA</t>
  </si>
  <si>
    <t>Note: Input property requirements from the Construction Specification for Bituminous Pavement for the mix type.</t>
  </si>
  <si>
    <t>RAP Content</t>
  </si>
  <si>
    <t>Percent Compaction</t>
  </si>
  <si>
    <t>Core - Density 1</t>
  </si>
  <si>
    <t>Core - Density 2</t>
  </si>
  <si>
    <t>Core - Density 3</t>
  </si>
  <si>
    <t>Core - Density 4</t>
  </si>
  <si>
    <t>Core - Density 5</t>
  </si>
  <si>
    <t>Quantity (Tonnes)</t>
  </si>
  <si>
    <t>Gradation - Max Size (Lower Lifts)</t>
  </si>
  <si>
    <t>Gradation - Max Size (Top Lift)</t>
  </si>
  <si>
    <t>Gradation - 2.36 mm (All SP mixes)
                                  or
                     2.00 mm (Bit B)</t>
  </si>
  <si>
    <t>Lot Quantity</t>
  </si>
  <si>
    <t>Mix Properties</t>
  </si>
  <si>
    <t>Quantity</t>
  </si>
  <si>
    <t>Price Reduction</t>
  </si>
  <si>
    <t xml:space="preserve">Density </t>
  </si>
  <si>
    <t>Discretionary Densities</t>
  </si>
  <si>
    <t>Sum of Price Reduction</t>
  </si>
  <si>
    <t>Price Adjustment</t>
  </si>
  <si>
    <t>Pay Adjustment Summary</t>
  </si>
  <si>
    <t>Core Density</t>
  </si>
  <si>
    <t>Total Pay Adjustment</t>
  </si>
  <si>
    <t>AC adjusted Bituminous Mix Price</t>
  </si>
  <si>
    <t>Compaction Calculation</t>
  </si>
  <si>
    <t xml:space="preserve">Compaction Calculation for Discretionary Lot </t>
  </si>
  <si>
    <t>Test Results</t>
  </si>
  <si>
    <t>Percent Compaction (Bottom Lift)</t>
  </si>
  <si>
    <t>AC Adjusted Bit Mix Price</t>
  </si>
  <si>
    <t>Corrective Action Required</t>
  </si>
  <si>
    <t>Total</t>
  </si>
  <si>
    <t xml:space="preserve"> Total Price Adjustment</t>
  </si>
  <si>
    <t>Unit Price Adjustment (Bottom Lift)</t>
  </si>
  <si>
    <t>Unit Price Adjustment (Top Lift)</t>
  </si>
  <si>
    <t>QA</t>
  </si>
  <si>
    <t>Appeal</t>
  </si>
  <si>
    <t>Percent Improvement Calculation</t>
  </si>
  <si>
    <t>MTSG</t>
  </si>
  <si>
    <t>Total Price Adjustment</t>
  </si>
  <si>
    <t>Gradation - 12.5 mm (SP19 and BitB)
                                     or
                     9.5 mm (SP12.5)</t>
  </si>
  <si>
    <t>Core - Density 6</t>
  </si>
  <si>
    <t>Quality Assurance</t>
  </si>
  <si>
    <t>Lot Information</t>
  </si>
  <si>
    <t>Daily Total</t>
  </si>
  <si>
    <t>FOB AC adjusted Bituminous Mix Price</t>
  </si>
  <si>
    <t>FOB Mix Properties</t>
  </si>
  <si>
    <t>FOB Total</t>
  </si>
  <si>
    <t>Gradation - 12.5 mm (SP19 / Bit B) 
                                   or 
                       9.5 mm (SP12.5)</t>
  </si>
  <si>
    <t>Percent Improvement</t>
  </si>
  <si>
    <t>Comments</t>
  </si>
  <si>
    <t>PRTcont</t>
  </si>
  <si>
    <t>FOBmix</t>
  </si>
  <si>
    <t>Laboratory</t>
  </si>
  <si>
    <t>Date requested</t>
  </si>
  <si>
    <t>Test type</t>
  </si>
  <si>
    <t>Instructions</t>
  </si>
  <si>
    <t>FOB ($)</t>
  </si>
  <si>
    <t>FOB</t>
  </si>
  <si>
    <t>Appeal results only. Do not transfer QA results on this side.</t>
  </si>
  <si>
    <t>Fob</t>
  </si>
  <si>
    <t>FOB Information</t>
  </si>
  <si>
    <t>Job Mix Formula</t>
  </si>
  <si>
    <t>JMF Version</t>
  </si>
  <si>
    <t>First Applicable Lot</t>
  </si>
  <si>
    <t>Gradation - 12.5 mm (SP19 / Bit B) or 9.5 mm (SP12.5)</t>
  </si>
  <si>
    <t>Gradation - 2.36 mm (All SP mixes) or 2.00 mm (Bit B)</t>
  </si>
  <si>
    <t>Lot Numbers</t>
  </si>
  <si>
    <t>Version Date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</si>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</sst>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0.0"/>
    <numFmt numFmtId="165" formatCode="0.000"/>
    <numFmt numFmtId="166" formatCode="_-[$$-1009]* #,##0.00_-;\-[$$-1009]* #,##0.00_-;_-[$$-1009]* &quot;-&quot;??_-;_-@_-"/>
    <numFmt numFmtId="167" formatCode="[$-1009]mmmm\ d\,\ yyyy;@"/>
    <numFmt numFmtId="168" formatCode="0.0%"/>
    <numFmt numFmtId="169" formatCode="m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3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44" fontId="3" fillId="0" borderId="27" xfId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2" fontId="3" fillId="3" borderId="1" xfId="0" quotePrefix="1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44" fontId="3" fillId="0" borderId="6" xfId="1" applyFont="1" applyFill="1" applyBorder="1" applyAlignment="1" applyProtection="1">
      <alignment horizontal="center" vertical="center"/>
      <protection locked="0"/>
    </xf>
    <xf numFmtId="44" fontId="3" fillId="0" borderId="10" xfId="1" applyFont="1" applyFill="1" applyBorder="1" applyAlignment="1" applyProtection="1">
      <alignment horizontal="center" vertical="center"/>
      <protection locked="0"/>
    </xf>
    <xf numFmtId="2" fontId="3" fillId="5" borderId="1" xfId="0" quotePrefix="1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" fontId="3" fillId="5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44" fontId="3" fillId="0" borderId="29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3" borderId="10" xfId="0" applyNumberForma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4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24" xfId="0" applyFill="1" applyBorder="1"/>
    <xf numFmtId="0" fontId="0" fillId="0" borderId="25" xfId="0" applyFill="1" applyBorder="1"/>
    <xf numFmtId="0" fontId="0" fillId="0" borderId="0" xfId="0" applyFill="1" applyBorder="1" applyAlignment="1"/>
    <xf numFmtId="0" fontId="0" fillId="0" borderId="21" xfId="0" applyFill="1" applyBorder="1"/>
    <xf numFmtId="0" fontId="0" fillId="0" borderId="12" xfId="0" applyFill="1" applyBorder="1"/>
    <xf numFmtId="0" fontId="0" fillId="0" borderId="36" xfId="0" applyFill="1" applyBorder="1"/>
    <xf numFmtId="0" fontId="0" fillId="0" borderId="8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4" fontId="3" fillId="0" borderId="6" xfId="0" applyNumberFormat="1" applyFont="1" applyFill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>
      <alignment horizontal="center" vertical="center"/>
    </xf>
    <xf numFmtId="44" fontId="3" fillId="0" borderId="6" xfId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vertical="center"/>
    </xf>
    <xf numFmtId="1" fontId="3" fillId="0" borderId="3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44" fontId="3" fillId="0" borderId="53" xfId="0" applyNumberFormat="1" applyFont="1" applyBorder="1" applyAlignment="1">
      <alignment horizontal="right"/>
    </xf>
    <xf numFmtId="44" fontId="3" fillId="0" borderId="56" xfId="0" applyNumberFormat="1" applyFont="1" applyBorder="1" applyAlignment="1">
      <alignment horizontal="right"/>
    </xf>
    <xf numFmtId="44" fontId="3" fillId="0" borderId="53" xfId="0" applyNumberFormat="1" applyFont="1" applyBorder="1" applyAlignment="1"/>
    <xf numFmtId="44" fontId="3" fillId="0" borderId="56" xfId="0" applyNumberFormat="1" applyFont="1" applyBorder="1" applyAlignment="1"/>
    <xf numFmtId="44" fontId="3" fillId="0" borderId="14" xfId="0" applyNumberFormat="1" applyFont="1" applyBorder="1" applyAlignment="1">
      <alignment horizontal="right"/>
    </xf>
    <xf numFmtId="44" fontId="3" fillId="0" borderId="55" xfId="0" applyNumberFormat="1" applyFont="1" applyBorder="1" applyAlignment="1">
      <alignment horizontal="right"/>
    </xf>
    <xf numFmtId="44" fontId="3" fillId="0" borderId="14" xfId="0" applyNumberFormat="1" applyFont="1" applyBorder="1" applyAlignment="1"/>
    <xf numFmtId="44" fontId="3" fillId="0" borderId="55" xfId="0" applyNumberFormat="1" applyFont="1" applyBorder="1" applyAlignment="1"/>
    <xf numFmtId="44" fontId="3" fillId="0" borderId="9" xfId="1" applyFont="1" applyBorder="1" applyAlignment="1">
      <alignment horizontal="right"/>
    </xf>
    <xf numFmtId="44" fontId="3" fillId="0" borderId="52" xfId="1" applyFont="1" applyBorder="1" applyAlignment="1">
      <alignment horizontal="right"/>
    </xf>
    <xf numFmtId="44" fontId="3" fillId="0" borderId="9" xfId="1" applyFont="1" applyBorder="1" applyAlignment="1"/>
    <xf numFmtId="44" fontId="3" fillId="0" borderId="52" xfId="1" applyFont="1" applyBorder="1" applyAlignment="1"/>
    <xf numFmtId="44" fontId="3" fillId="0" borderId="53" xfId="0" applyNumberFormat="1" applyFont="1" applyFill="1" applyBorder="1" applyAlignment="1">
      <alignment horizontal="right"/>
    </xf>
    <xf numFmtId="44" fontId="3" fillId="0" borderId="56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55" xfId="0" applyNumberFormat="1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44" fontId="3" fillId="0" borderId="40" xfId="0" applyNumberFormat="1" applyFont="1" applyBorder="1" applyAlignment="1">
      <alignment horizontal="right"/>
    </xf>
    <xf numFmtId="44" fontId="3" fillId="0" borderId="57" xfId="0" applyNumberFormat="1" applyFont="1" applyBorder="1" applyAlignment="1">
      <alignment horizontal="right"/>
    </xf>
    <xf numFmtId="44" fontId="3" fillId="0" borderId="49" xfId="1" applyFont="1" applyBorder="1" applyAlignment="1">
      <alignment horizontal="right"/>
    </xf>
    <xf numFmtId="44" fontId="3" fillId="0" borderId="59" xfId="1" applyFont="1" applyBorder="1" applyAlignment="1">
      <alignment horizontal="right"/>
    </xf>
    <xf numFmtId="44" fontId="3" fillId="0" borderId="54" xfId="1" applyFont="1" applyFill="1" applyBorder="1" applyAlignment="1">
      <alignment horizontal="right"/>
    </xf>
    <xf numFmtId="44" fontId="3" fillId="0" borderId="58" xfId="1" applyFont="1" applyFill="1" applyBorder="1" applyAlignment="1">
      <alignment horizontal="right"/>
    </xf>
    <xf numFmtId="44" fontId="3" fillId="0" borderId="59" xfId="1" applyNumberFormat="1" applyFont="1" applyBorder="1" applyAlignment="1">
      <alignment horizontal="right"/>
    </xf>
    <xf numFmtId="0" fontId="3" fillId="0" borderId="8" xfId="0" applyFont="1" applyBorder="1"/>
    <xf numFmtId="44" fontId="3" fillId="0" borderId="10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7" fontId="3" fillId="0" borderId="8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1" fontId="3" fillId="0" borderId="30" xfId="0" applyNumberFormat="1" applyFont="1" applyFill="1" applyBorder="1" applyAlignment="1">
      <alignment vertical="center"/>
    </xf>
    <xf numFmtId="1" fontId="3" fillId="0" borderId="51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1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44" fontId="3" fillId="0" borderId="0" xfId="0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4" fontId="3" fillId="0" borderId="24" xfId="0" applyNumberFormat="1" applyFont="1" applyFill="1" applyBorder="1"/>
    <xf numFmtId="164" fontId="3" fillId="0" borderId="0" xfId="0" applyNumberFormat="1" applyFont="1" applyFill="1" applyBorder="1"/>
    <xf numFmtId="0" fontId="8" fillId="0" borderId="26" xfId="1" applyNumberFormat="1" applyFont="1" applyFill="1" applyBorder="1" applyProtection="1"/>
    <xf numFmtId="44" fontId="3" fillId="0" borderId="0" xfId="0" applyNumberFormat="1" applyFont="1" applyFill="1" applyBorder="1"/>
    <xf numFmtId="0" fontId="3" fillId="0" borderId="0" xfId="0" applyFont="1" applyFill="1"/>
    <xf numFmtId="0" fontId="6" fillId="0" borderId="12" xfId="0" applyFont="1" applyFill="1" applyBorder="1" applyAlignment="1"/>
    <xf numFmtId="0" fontId="6" fillId="0" borderId="0" xfId="0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44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0" fillId="0" borderId="24" xfId="0" applyBorder="1"/>
    <xf numFmtId="0" fontId="5" fillId="0" borderId="25" xfId="0" applyFont="1" applyFill="1" applyBorder="1" applyAlignment="1">
      <alignment vertical="center"/>
    </xf>
    <xf numFmtId="0" fontId="3" fillId="0" borderId="25" xfId="0" applyFont="1" applyFill="1" applyBorder="1" applyAlignment="1"/>
    <xf numFmtId="0" fontId="3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44" fontId="3" fillId="0" borderId="25" xfId="1" applyFont="1" applyFill="1" applyBorder="1" applyAlignment="1">
      <alignment horizontal="center" vertical="center"/>
    </xf>
    <xf numFmtId="166" fontId="3" fillId="0" borderId="25" xfId="1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44" fontId="3" fillId="0" borderId="25" xfId="1" applyFont="1" applyFill="1" applyBorder="1" applyAlignment="1">
      <alignment horizontal="center" vertical="center" wrapText="1"/>
    </xf>
    <xf numFmtId="44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/>
    <xf numFmtId="0" fontId="6" fillId="0" borderId="25" xfId="0" applyFont="1" applyFill="1" applyBorder="1" applyAlignment="1">
      <alignment vertical="top"/>
    </xf>
    <xf numFmtId="0" fontId="0" fillId="0" borderId="20" xfId="0" applyBorder="1"/>
    <xf numFmtId="164" fontId="3" fillId="0" borderId="26" xfId="0" applyNumberFormat="1" applyFont="1" applyFill="1" applyBorder="1"/>
    <xf numFmtId="0" fontId="3" fillId="0" borderId="26" xfId="0" applyFont="1" applyFill="1" applyBorder="1"/>
    <xf numFmtId="0" fontId="3" fillId="0" borderId="21" xfId="0" applyFont="1" applyFill="1" applyBorder="1"/>
    <xf numFmtId="2" fontId="9" fillId="3" borderId="35" xfId="0" quotePrefix="1" applyNumberFormat="1" applyFont="1" applyFill="1" applyBorder="1" applyAlignment="1" applyProtection="1">
      <alignment vertical="center"/>
      <protection locked="0"/>
    </xf>
    <xf numFmtId="2" fontId="9" fillId="3" borderId="37" xfId="0" quotePrefix="1" applyNumberFormat="1" applyFont="1" applyFill="1" applyBorder="1" applyAlignment="1" applyProtection="1">
      <alignment vertical="center"/>
      <protection locked="0"/>
    </xf>
    <xf numFmtId="2" fontId="9" fillId="0" borderId="0" xfId="0" quotePrefix="1" applyNumberFormat="1" applyFont="1" applyFill="1" applyBorder="1" applyAlignment="1" applyProtection="1">
      <alignment vertical="center"/>
      <protection locked="0"/>
    </xf>
    <xf numFmtId="164" fontId="3" fillId="0" borderId="12" xfId="0" applyNumberFormat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1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0" fillId="0" borderId="25" xfId="0" applyBorder="1" applyAlignment="1"/>
    <xf numFmtId="2" fontId="0" fillId="0" borderId="25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0" fillId="0" borderId="20" xfId="0" applyFill="1" applyBorder="1"/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Protection="1">
      <protection locked="0"/>
    </xf>
    <xf numFmtId="167" fontId="3" fillId="0" borderId="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2" fontId="3" fillId="3" borderId="6" xfId="0" applyNumberFormat="1" applyFont="1" applyFill="1" applyBorder="1" applyAlignment="1" applyProtection="1">
      <alignment horizontal="center" vertical="center"/>
      <protection locked="0"/>
    </xf>
    <xf numFmtId="2" fontId="3" fillId="5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3" fillId="0" borderId="69" xfId="0" applyFont="1" applyBorder="1" applyAlignment="1">
      <alignment vertical="center"/>
    </xf>
    <xf numFmtId="44" fontId="3" fillId="0" borderId="29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1" fontId="3" fillId="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2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6" xfId="2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3" borderId="33" xfId="0" applyNumberFormat="1" applyFont="1" applyFill="1" applyBorder="1" applyAlignment="1" applyProtection="1">
      <alignment horizontal="center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9" fontId="3" fillId="0" borderId="6" xfId="2" applyFont="1" applyFill="1" applyBorder="1" applyAlignment="1" applyProtection="1">
      <alignment horizontal="center" vertical="center"/>
      <protection locked="0"/>
    </xf>
    <xf numFmtId="164" fontId="3" fillId="0" borderId="6" xfId="2" applyNumberFormat="1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9" fontId="0" fillId="0" borderId="7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3" fillId="0" borderId="79" xfId="0" applyFont="1" applyFill="1" applyBorder="1" applyAlignment="1">
      <alignment horizontal="left" vertical="center"/>
    </xf>
    <xf numFmtId="168" fontId="3" fillId="3" borderId="62" xfId="2" applyNumberFormat="1" applyFont="1" applyFill="1" applyBorder="1" applyAlignment="1" applyProtection="1">
      <alignment horizontal="center" vertical="center"/>
      <protection locked="0"/>
    </xf>
    <xf numFmtId="168" fontId="3" fillId="3" borderId="31" xfId="2" applyNumberFormat="1" applyFont="1" applyFill="1" applyBorder="1" applyAlignment="1" applyProtection="1">
      <alignment horizontal="center" vertical="center"/>
      <protection locked="0"/>
    </xf>
    <xf numFmtId="168" fontId="3" fillId="3" borderId="80" xfId="2" applyNumberFormat="1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>
      <alignment horizontal="left" vertical="center"/>
    </xf>
    <xf numFmtId="0" fontId="3" fillId="3" borderId="81" xfId="2" applyNumberFormat="1" applyFont="1" applyFill="1" applyBorder="1" applyAlignment="1" applyProtection="1">
      <alignment horizontal="center" vertical="center"/>
      <protection locked="0"/>
    </xf>
    <xf numFmtId="0" fontId="3" fillId="3" borderId="82" xfId="2" applyNumberFormat="1" applyFont="1" applyFill="1" applyBorder="1" applyAlignment="1" applyProtection="1">
      <alignment horizontal="center" vertical="center"/>
      <protection locked="0"/>
    </xf>
    <xf numFmtId="0" fontId="3" fillId="3" borderId="83" xfId="2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0" fillId="0" borderId="82" xfId="0" applyNumberForma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75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44" fontId="0" fillId="0" borderId="16" xfId="0" applyNumberFormat="1" applyBorder="1" applyAlignment="1"/>
    <xf numFmtId="44" fontId="0" fillId="0" borderId="18" xfId="0" applyNumberFormat="1" applyBorder="1" applyAlignment="1"/>
    <xf numFmtId="44" fontId="0" fillId="0" borderId="68" xfId="0" applyNumberFormat="1" applyBorder="1"/>
    <xf numFmtId="44" fontId="0" fillId="0" borderId="67" xfId="0" applyNumberFormat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4" fontId="0" fillId="0" borderId="65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25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/>
    <xf numFmtId="0" fontId="3" fillId="0" borderId="11" xfId="0" applyFont="1" applyBorder="1" applyAlignment="1"/>
    <xf numFmtId="0" fontId="3" fillId="0" borderId="34" xfId="0" applyFont="1" applyBorder="1" applyAlignment="1"/>
    <xf numFmtId="0" fontId="3" fillId="0" borderId="33" xfId="0" applyFont="1" applyBorder="1" applyAlignment="1"/>
    <xf numFmtId="44" fontId="3" fillId="0" borderId="34" xfId="0" applyNumberFormat="1" applyFont="1" applyBorder="1" applyAlignment="1"/>
    <xf numFmtId="44" fontId="3" fillId="0" borderId="33" xfId="0" applyNumberFormat="1" applyFont="1" applyBorder="1" applyAlignment="1"/>
    <xf numFmtId="0" fontId="3" fillId="0" borderId="20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6" xfId="1" applyNumberFormat="1" applyFont="1" applyFill="1" applyBorder="1" applyAlignment="1" applyProtection="1">
      <alignment horizontal="center"/>
    </xf>
    <xf numFmtId="2" fontId="9" fillId="3" borderId="36" xfId="0" quotePrefix="1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1" fontId="3" fillId="2" borderId="44" xfId="0" applyNumberFormat="1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64" fontId="3" fillId="2" borderId="45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44" fontId="3" fillId="2" borderId="46" xfId="1" applyFont="1" applyFill="1" applyBorder="1" applyAlignment="1">
      <alignment horizontal="center" vertical="center" wrapText="1"/>
    </xf>
    <xf numFmtId="44" fontId="3" fillId="2" borderId="28" xfId="1" applyFont="1" applyFill="1" applyBorder="1" applyAlignment="1">
      <alignment horizontal="center" vertical="center" wrapText="1"/>
    </xf>
    <xf numFmtId="164" fontId="9" fillId="5" borderId="35" xfId="0" applyNumberFormat="1" applyFont="1" applyFill="1" applyBorder="1" applyAlignment="1" applyProtection="1">
      <alignment horizontal="center" vertical="center"/>
      <protection locked="0"/>
    </xf>
    <xf numFmtId="164" fontId="9" fillId="5" borderId="36" xfId="0" applyNumberFormat="1" applyFont="1" applyFill="1" applyBorder="1" applyAlignment="1" applyProtection="1">
      <alignment horizontal="center" vertical="center"/>
      <protection locked="0"/>
    </xf>
    <xf numFmtId="164" fontId="9" fillId="5" borderId="37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7" fontId="3" fillId="4" borderId="20" xfId="0" applyNumberFormat="1" applyFont="1" applyFill="1" applyBorder="1" applyAlignment="1">
      <alignment horizontal="center" vertical="center" wrapText="1"/>
    </xf>
    <xf numFmtId="167" fontId="3" fillId="4" borderId="26" xfId="0" applyNumberFormat="1" applyFont="1" applyFill="1" applyBorder="1" applyAlignment="1">
      <alignment horizontal="center" vertical="center" wrapText="1"/>
    </xf>
    <xf numFmtId="167" fontId="3" fillId="4" borderId="21" xfId="0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4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5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6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8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9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1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2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4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5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140"/>
  <sheetViews>
    <sheetView tabSelected="1" zoomScaleNormal="80" workbookViewId="0">
      <selection activeCell="J3" sqref="J3"/>
    </sheetView>
  </sheetViews>
  <sheetFormatPr defaultRowHeight="15" x14ac:dyDescent="0.25"/>
  <cols>
    <col min="2" max="7" width="14.5703125" customWidth="1"/>
    <col min="8" max="8" width="14.7109375" customWidth="1"/>
    <col min="9" max="9" width="44" bestFit="1" customWidth="1"/>
  </cols>
  <sheetData>
    <row r="1" spans="2:19" ht="15.75" thickBot="1" x14ac:dyDescent="0.3"/>
    <row r="2" spans="2:19" ht="20.100000000000001" customHeight="1" x14ac:dyDescent="0.25">
      <c r="B2" s="288" t="s">
        <v>6</v>
      </c>
      <c r="C2" s="289"/>
      <c r="D2" s="289"/>
      <c r="E2" s="289"/>
      <c r="F2" s="289"/>
      <c r="G2" s="290"/>
      <c r="H2" s="2"/>
      <c r="I2" s="236"/>
      <c r="J2" s="272" t="s">
        <v>92</v>
      </c>
      <c r="K2" s="273"/>
      <c r="L2" s="273"/>
      <c r="M2" s="273"/>
      <c r="N2" s="273"/>
      <c r="O2" s="273"/>
      <c r="P2" s="273"/>
      <c r="Q2" s="273"/>
      <c r="R2" s="273"/>
      <c r="S2" s="274"/>
    </row>
    <row r="3" spans="2:19" ht="20.100000000000001" customHeight="1" x14ac:dyDescent="0.25">
      <c r="B3" s="6" t="s">
        <v>8</v>
      </c>
      <c r="C3" s="34"/>
      <c r="D3" s="18" t="s">
        <v>9</v>
      </c>
      <c r="E3" s="34"/>
      <c r="F3" s="10" t="s">
        <v>1</v>
      </c>
      <c r="G3" s="33"/>
      <c r="I3" s="237" t="s">
        <v>93</v>
      </c>
      <c r="J3" s="238">
        <v>1</v>
      </c>
      <c r="K3" s="239">
        <v>2</v>
      </c>
      <c r="L3" s="239">
        <v>3</v>
      </c>
      <c r="M3" s="239">
        <v>4</v>
      </c>
      <c r="N3" s="239">
        <v>5</v>
      </c>
      <c r="O3" s="239">
        <v>6</v>
      </c>
      <c r="P3" s="239">
        <v>7</v>
      </c>
      <c r="Q3" s="239">
        <v>8</v>
      </c>
      <c r="R3" s="239">
        <v>9</v>
      </c>
      <c r="S3" s="240">
        <v>10</v>
      </c>
    </row>
    <row r="4" spans="2:19" ht="20.100000000000001" customHeight="1" thickBot="1" x14ac:dyDescent="0.3">
      <c r="B4" s="7" t="s">
        <v>10</v>
      </c>
      <c r="C4" s="40"/>
      <c r="D4" s="8" t="s">
        <v>13</v>
      </c>
      <c r="E4" s="40"/>
      <c r="F4" s="11" t="s">
        <v>7</v>
      </c>
      <c r="G4" s="41"/>
      <c r="I4" s="265" t="s">
        <v>94</v>
      </c>
      <c r="J4" s="266"/>
      <c r="K4" s="267"/>
      <c r="L4" s="267"/>
      <c r="M4" s="267"/>
      <c r="N4" s="267"/>
      <c r="O4" s="267"/>
      <c r="P4" s="267"/>
      <c r="Q4" s="267"/>
      <c r="R4" s="267"/>
      <c r="S4" s="268"/>
    </row>
    <row r="5" spans="2:19" ht="20.100000000000001" customHeight="1" thickBot="1" x14ac:dyDescent="0.3">
      <c r="B5" s="62"/>
      <c r="C5" s="62"/>
      <c r="D5" s="62"/>
      <c r="E5" s="62"/>
      <c r="F5" s="62"/>
      <c r="G5" s="62"/>
      <c r="I5" s="261" t="s">
        <v>32</v>
      </c>
      <c r="J5" s="262"/>
      <c r="K5" s="263"/>
      <c r="L5" s="263"/>
      <c r="M5" s="263"/>
      <c r="N5" s="263"/>
      <c r="O5" s="263"/>
      <c r="P5" s="263"/>
      <c r="Q5" s="263"/>
      <c r="R5" s="263"/>
      <c r="S5" s="264"/>
    </row>
    <row r="6" spans="2:19" ht="20.100000000000001" customHeight="1" x14ac:dyDescent="0.25">
      <c r="B6" s="296" t="s">
        <v>0</v>
      </c>
      <c r="C6" s="297"/>
      <c r="D6" s="297"/>
      <c r="E6" s="298"/>
      <c r="F6" s="299" t="s">
        <v>11</v>
      </c>
      <c r="G6" s="300"/>
      <c r="I6" s="237" t="s">
        <v>22</v>
      </c>
      <c r="J6" s="241"/>
      <c r="K6" s="242"/>
      <c r="L6" s="242"/>
      <c r="M6" s="242"/>
      <c r="N6" s="242"/>
      <c r="O6" s="242"/>
      <c r="P6" s="242"/>
      <c r="Q6" s="242"/>
      <c r="R6" s="242"/>
      <c r="S6" s="243"/>
    </row>
    <row r="7" spans="2:19" ht="20.25" customHeight="1" x14ac:dyDescent="0.25">
      <c r="B7" s="293" t="s">
        <v>16</v>
      </c>
      <c r="C7" s="294"/>
      <c r="D7" s="294"/>
      <c r="E7" s="295"/>
      <c r="F7" s="291"/>
      <c r="G7" s="292"/>
      <c r="I7" s="244" t="s">
        <v>95</v>
      </c>
      <c r="J7" s="241"/>
      <c r="K7" s="242"/>
      <c r="L7" s="242"/>
      <c r="M7" s="242"/>
      <c r="N7" s="242"/>
      <c r="O7" s="242"/>
      <c r="P7" s="242"/>
      <c r="Q7" s="242"/>
      <c r="R7" s="242"/>
      <c r="S7" s="243"/>
    </row>
    <row r="8" spans="2:19" ht="20.100000000000001" customHeight="1" thickBot="1" x14ac:dyDescent="0.3">
      <c r="B8" s="284" t="s">
        <v>30</v>
      </c>
      <c r="C8" s="285"/>
      <c r="D8" s="285"/>
      <c r="E8" s="285"/>
      <c r="F8" s="286"/>
      <c r="G8" s="287"/>
      <c r="I8" s="237" t="s">
        <v>18</v>
      </c>
      <c r="J8" s="241"/>
      <c r="K8" s="242"/>
      <c r="L8" s="242"/>
      <c r="M8" s="242"/>
      <c r="N8" s="242"/>
      <c r="O8" s="242"/>
      <c r="P8" s="242"/>
      <c r="Q8" s="242"/>
      <c r="R8" s="242"/>
      <c r="S8" s="243"/>
    </row>
    <row r="9" spans="2:19" ht="20.100000000000001" customHeight="1" x14ac:dyDescent="0.25">
      <c r="B9" s="275" t="s">
        <v>31</v>
      </c>
      <c r="C9" s="276"/>
      <c r="D9" s="276"/>
      <c r="E9" s="276"/>
      <c r="F9" s="276"/>
      <c r="G9" s="277"/>
      <c r="I9" s="244" t="s">
        <v>96</v>
      </c>
      <c r="J9" s="241"/>
      <c r="K9" s="242"/>
      <c r="L9" s="242"/>
      <c r="M9" s="242"/>
      <c r="N9" s="242"/>
      <c r="O9" s="242"/>
      <c r="P9" s="242"/>
      <c r="Q9" s="242"/>
      <c r="R9" s="242"/>
      <c r="S9" s="243"/>
    </row>
    <row r="10" spans="2:19" ht="20.100000000000001" customHeight="1" thickBot="1" x14ac:dyDescent="0.3">
      <c r="B10" s="278"/>
      <c r="C10" s="279"/>
      <c r="D10" s="279"/>
      <c r="E10" s="279"/>
      <c r="F10" s="279"/>
      <c r="G10" s="280"/>
      <c r="I10" s="245" t="s">
        <v>19</v>
      </c>
      <c r="J10" s="246"/>
      <c r="K10" s="247"/>
      <c r="L10" s="247"/>
      <c r="M10" s="247"/>
      <c r="N10" s="247"/>
      <c r="O10" s="247"/>
      <c r="P10" s="247"/>
      <c r="Q10" s="247"/>
      <c r="R10" s="247"/>
      <c r="S10" s="248"/>
    </row>
    <row r="11" spans="2:19" ht="20.100000000000001" customHeight="1" thickBot="1" x14ac:dyDescent="0.3">
      <c r="B11" s="281"/>
      <c r="C11" s="282"/>
      <c r="D11" s="282"/>
      <c r="E11" s="283"/>
      <c r="F11" s="254" t="s">
        <v>98</v>
      </c>
      <c r="G11" s="255">
        <v>43891</v>
      </c>
    </row>
    <row r="12" spans="2:19" ht="20.100000000000001" customHeight="1" thickBot="1" x14ac:dyDescent="0.3">
      <c r="B12" s="68"/>
      <c r="C12" s="52"/>
      <c r="D12" s="67"/>
      <c r="E12" s="67"/>
      <c r="F12" s="67"/>
      <c r="G12" s="67"/>
    </row>
    <row r="13" spans="2:19" ht="20.100000000000001" customHeight="1" x14ac:dyDescent="0.25">
      <c r="B13" s="12" t="s">
        <v>21</v>
      </c>
      <c r="C13" s="42"/>
      <c r="D13" s="65"/>
      <c r="E13" s="65"/>
      <c r="F13" s="52"/>
      <c r="G13" s="52"/>
    </row>
    <row r="14" spans="2:19" ht="20.100000000000001" customHeight="1" x14ac:dyDescent="0.25">
      <c r="B14" s="13" t="s">
        <v>20</v>
      </c>
      <c r="C14" s="33"/>
      <c r="D14" s="52"/>
      <c r="E14" s="52"/>
      <c r="F14" s="52"/>
      <c r="G14" s="52"/>
    </row>
    <row r="15" spans="2:19" ht="20.100000000000001" customHeight="1" x14ac:dyDescent="0.25">
      <c r="B15" s="13" t="s">
        <v>29</v>
      </c>
      <c r="C15" s="33"/>
      <c r="D15" s="52"/>
      <c r="E15" s="52"/>
      <c r="F15" s="52"/>
      <c r="G15" s="52"/>
    </row>
    <row r="16" spans="2:19" ht="20.100000000000001" customHeight="1" thickBot="1" x14ac:dyDescent="0.3">
      <c r="B16" s="69" t="s">
        <v>87</v>
      </c>
      <c r="C16" s="54"/>
      <c r="D16" s="52"/>
      <c r="E16" s="52"/>
      <c r="F16" s="52"/>
      <c r="G16" s="52"/>
    </row>
    <row r="17" spans="2:7" x14ac:dyDescent="0.25">
      <c r="C17" s="53"/>
    </row>
    <row r="20" spans="2:7" x14ac:dyDescent="0.25">
      <c r="B20" s="4"/>
      <c r="C20" s="4"/>
      <c r="D20" s="4"/>
      <c r="E20" s="4"/>
      <c r="F20" s="4"/>
      <c r="G20" s="4"/>
    </row>
    <row r="21" spans="2:7" x14ac:dyDescent="0.25">
      <c r="B21" s="58"/>
      <c r="C21" s="58"/>
      <c r="D21" s="58"/>
      <c r="E21" s="58"/>
      <c r="F21" s="58"/>
      <c r="G21" s="58"/>
    </row>
    <row r="22" spans="2:7" x14ac:dyDescent="0.25">
      <c r="B22" s="58"/>
      <c r="C22" s="58"/>
      <c r="D22" s="58"/>
      <c r="E22" s="58"/>
      <c r="F22" s="58"/>
      <c r="G22" s="58"/>
    </row>
    <row r="23" spans="2:7" x14ac:dyDescent="0.25">
      <c r="B23" s="58"/>
      <c r="C23" s="58"/>
      <c r="D23" s="58"/>
      <c r="E23" s="58"/>
      <c r="F23" s="58"/>
      <c r="G23" s="58"/>
    </row>
    <row r="24" spans="2:7" x14ac:dyDescent="0.25">
      <c r="B24" s="58"/>
      <c r="C24" s="58"/>
      <c r="D24" s="58"/>
      <c r="E24" s="58"/>
      <c r="F24" s="58"/>
      <c r="G24" s="58"/>
    </row>
    <row r="25" spans="2:7" x14ac:dyDescent="0.25">
      <c r="B25" s="58"/>
      <c r="C25" s="58"/>
      <c r="D25" s="58"/>
      <c r="E25" s="58"/>
      <c r="F25" s="58"/>
      <c r="G25" s="58"/>
    </row>
    <row r="26" spans="2:7" x14ac:dyDescent="0.25">
      <c r="B26" s="58"/>
      <c r="C26" s="58"/>
      <c r="D26" s="58"/>
      <c r="E26" s="58"/>
      <c r="F26" s="58"/>
      <c r="G26" s="58"/>
    </row>
    <row r="27" spans="2:7" x14ac:dyDescent="0.25">
      <c r="B27" s="58"/>
      <c r="C27" s="58"/>
      <c r="D27" s="58"/>
      <c r="E27" s="58"/>
      <c r="F27" s="58"/>
      <c r="G27" s="58"/>
    </row>
    <row r="28" spans="2:7" x14ac:dyDescent="0.25">
      <c r="B28" s="58"/>
      <c r="C28" s="58"/>
      <c r="D28" s="58"/>
      <c r="E28" s="58"/>
      <c r="F28" s="58"/>
      <c r="G28" s="58"/>
    </row>
    <row r="29" spans="2:7" x14ac:dyDescent="0.25">
      <c r="B29" s="58"/>
      <c r="C29" s="58"/>
      <c r="D29" s="58"/>
      <c r="E29" s="58"/>
      <c r="F29" s="58"/>
      <c r="G29" s="58"/>
    </row>
    <row r="30" spans="2:7" x14ac:dyDescent="0.25">
      <c r="B30" s="58"/>
      <c r="C30" s="58"/>
      <c r="D30" s="58"/>
      <c r="E30" s="58"/>
      <c r="F30" s="58"/>
      <c r="G30" s="58"/>
    </row>
    <row r="31" spans="2:7" x14ac:dyDescent="0.25">
      <c r="B31" s="58"/>
      <c r="C31" s="58"/>
      <c r="D31" s="58"/>
      <c r="E31" s="58"/>
      <c r="F31" s="58"/>
      <c r="G31" s="58"/>
    </row>
    <row r="32" spans="2:7" x14ac:dyDescent="0.25">
      <c r="B32" s="58"/>
      <c r="C32" s="58"/>
      <c r="D32" s="58"/>
      <c r="E32" s="58"/>
      <c r="F32" s="58"/>
      <c r="G32" s="58"/>
    </row>
    <row r="100" spans="2:2" x14ac:dyDescent="0.25">
      <c r="B100" s="249" t="s">
        <v>97</v>
      </c>
    </row>
    <row r="101" spans="2:2" x14ac:dyDescent="0.25">
      <c r="B101" s="249">
        <v>1</v>
      </c>
    </row>
    <row r="102" spans="2:2" x14ac:dyDescent="0.25">
      <c r="B102" s="249">
        <v>2</v>
      </c>
    </row>
    <row r="103" spans="2:2" x14ac:dyDescent="0.25">
      <c r="B103" s="249">
        <v>3</v>
      </c>
    </row>
    <row r="104" spans="2:2" x14ac:dyDescent="0.25">
      <c r="B104" s="249">
        <v>4</v>
      </c>
    </row>
    <row r="105" spans="2:2" x14ac:dyDescent="0.25">
      <c r="B105" s="249">
        <v>5</v>
      </c>
    </row>
    <row r="106" spans="2:2" x14ac:dyDescent="0.25">
      <c r="B106" s="249">
        <v>6</v>
      </c>
    </row>
    <row r="107" spans="2:2" x14ac:dyDescent="0.25">
      <c r="B107" s="249">
        <v>7</v>
      </c>
    </row>
    <row r="108" spans="2:2" x14ac:dyDescent="0.25">
      <c r="B108" s="249">
        <v>8</v>
      </c>
    </row>
    <row r="109" spans="2:2" x14ac:dyDescent="0.25">
      <c r="B109" s="249">
        <v>9</v>
      </c>
    </row>
    <row r="110" spans="2:2" x14ac:dyDescent="0.25">
      <c r="B110" s="249">
        <v>10</v>
      </c>
    </row>
    <row r="111" spans="2:2" x14ac:dyDescent="0.25">
      <c r="B111" s="249">
        <v>11</v>
      </c>
    </row>
    <row r="112" spans="2:2" x14ac:dyDescent="0.25">
      <c r="B112" s="249">
        <v>12</v>
      </c>
    </row>
    <row r="113" spans="2:2" x14ac:dyDescent="0.25">
      <c r="B113" s="249">
        <v>13</v>
      </c>
    </row>
    <row r="114" spans="2:2" x14ac:dyDescent="0.25">
      <c r="B114" s="249">
        <v>14</v>
      </c>
    </row>
    <row r="115" spans="2:2" x14ac:dyDescent="0.25">
      <c r="B115" s="249">
        <v>15</v>
      </c>
    </row>
    <row r="116" spans="2:2" x14ac:dyDescent="0.25">
      <c r="B116" s="249">
        <v>16</v>
      </c>
    </row>
    <row r="117" spans="2:2" x14ac:dyDescent="0.25">
      <c r="B117" s="249">
        <v>17</v>
      </c>
    </row>
    <row r="118" spans="2:2" x14ac:dyDescent="0.25">
      <c r="B118" s="249">
        <v>18</v>
      </c>
    </row>
    <row r="119" spans="2:2" x14ac:dyDescent="0.25">
      <c r="B119" s="249">
        <v>19</v>
      </c>
    </row>
    <row r="120" spans="2:2" x14ac:dyDescent="0.25">
      <c r="B120" s="249">
        <v>20</v>
      </c>
    </row>
    <row r="121" spans="2:2" x14ac:dyDescent="0.25">
      <c r="B121" s="249">
        <v>21</v>
      </c>
    </row>
    <row r="122" spans="2:2" x14ac:dyDescent="0.25">
      <c r="B122" s="249">
        <v>22</v>
      </c>
    </row>
    <row r="123" spans="2:2" x14ac:dyDescent="0.25">
      <c r="B123" s="249">
        <v>23</v>
      </c>
    </row>
    <row r="124" spans="2:2" x14ac:dyDescent="0.25">
      <c r="B124" s="249">
        <v>24</v>
      </c>
    </row>
    <row r="125" spans="2:2" x14ac:dyDescent="0.25">
      <c r="B125" s="249">
        <v>25</v>
      </c>
    </row>
    <row r="126" spans="2:2" x14ac:dyDescent="0.25">
      <c r="B126" s="249">
        <v>26</v>
      </c>
    </row>
    <row r="127" spans="2:2" x14ac:dyDescent="0.25">
      <c r="B127" s="249">
        <v>27</v>
      </c>
    </row>
    <row r="128" spans="2:2" x14ac:dyDescent="0.25">
      <c r="B128" s="249">
        <v>28</v>
      </c>
    </row>
    <row r="129" spans="2:2" x14ac:dyDescent="0.25">
      <c r="B129" s="249">
        <v>29</v>
      </c>
    </row>
    <row r="130" spans="2:2" x14ac:dyDescent="0.25">
      <c r="B130" s="249">
        <v>30</v>
      </c>
    </row>
    <row r="131" spans="2:2" x14ac:dyDescent="0.25">
      <c r="B131" s="249">
        <v>31</v>
      </c>
    </row>
    <row r="132" spans="2:2" x14ac:dyDescent="0.25">
      <c r="B132" s="249">
        <v>32</v>
      </c>
    </row>
    <row r="133" spans="2:2" x14ac:dyDescent="0.25">
      <c r="B133" s="249">
        <v>33</v>
      </c>
    </row>
    <row r="134" spans="2:2" x14ac:dyDescent="0.25">
      <c r="B134" s="249">
        <v>34</v>
      </c>
    </row>
    <row r="135" spans="2:2" x14ac:dyDescent="0.25">
      <c r="B135" s="249">
        <v>35</v>
      </c>
    </row>
    <row r="136" spans="2:2" x14ac:dyDescent="0.25">
      <c r="B136" s="249">
        <v>36</v>
      </c>
    </row>
    <row r="137" spans="2:2" x14ac:dyDescent="0.25">
      <c r="B137" s="249">
        <v>37</v>
      </c>
    </row>
    <row r="138" spans="2:2" x14ac:dyDescent="0.25">
      <c r="B138" s="249">
        <v>38</v>
      </c>
    </row>
    <row r="139" spans="2:2" x14ac:dyDescent="0.25">
      <c r="B139" s="249">
        <v>39</v>
      </c>
    </row>
    <row r="140" spans="2:2" x14ac:dyDescent="0.25">
      <c r="B140" s="249">
        <v>40</v>
      </c>
    </row>
  </sheetData>
  <customSheetViews>
    <customSheetView guid="{28022854-E754-4F82-A4DE-EBFB509B9664}">
      <selection activeCell="G21" sqref="G21"/>
      <pageMargins left="0.7" right="0.7" top="0.75" bottom="0.75" header="0.3" footer="0.3"/>
    </customSheetView>
    <customSheetView guid="{94DF1FDC-7D0A-443B-A582-02D4D32F7BA9}" scale="80">
      <selection activeCell="C17" sqref="C17"/>
      <pageMargins left="0.7" right="0.7" top="0.75" bottom="0.75" header="0.3" footer="0.3"/>
    </customSheetView>
  </customSheetViews>
  <mergeCells count="10">
    <mergeCell ref="J2:S2"/>
    <mergeCell ref="B9:G10"/>
    <mergeCell ref="B11:E11"/>
    <mergeCell ref="B8:E8"/>
    <mergeCell ref="F8:G8"/>
    <mergeCell ref="B2:G2"/>
    <mergeCell ref="F7:G7"/>
    <mergeCell ref="B7:E7"/>
    <mergeCell ref="B6:E6"/>
    <mergeCell ref="F6:G6"/>
  </mergeCells>
  <dataValidations count="1">
    <dataValidation type="list" allowBlank="1" showInputMessage="1" showErrorMessage="1" sqref="J4:S4">
      <formula1>$B$101:$B$140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topLeftCell="A31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8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9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topLeftCell="A31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10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11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12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13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14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15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16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17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47"/>
  <sheetViews>
    <sheetView zoomScale="80" zoomScaleNormal="80" workbookViewId="0">
      <selection activeCell="C7" sqref="C7"/>
    </sheetView>
  </sheetViews>
  <sheetFormatPr defaultRowHeight="15" x14ac:dyDescent="0.25"/>
  <cols>
    <col min="2" max="13" width="14.5703125" customWidth="1"/>
    <col min="15" max="16" width="14.5703125" customWidth="1"/>
  </cols>
  <sheetData>
    <row r="1" spans="2:17" ht="15.75" thickBot="1" x14ac:dyDescent="0.3"/>
    <row r="2" spans="2:17" ht="20.100000000000001" customHeight="1" x14ac:dyDescent="0.25">
      <c r="B2" s="288" t="s">
        <v>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90"/>
    </row>
    <row r="3" spans="2:17" ht="20.100000000000001" customHeight="1" thickBot="1" x14ac:dyDescent="0.3">
      <c r="B3" s="7" t="s">
        <v>8</v>
      </c>
      <c r="C3" s="59">
        <f>'Input Sheet'!C3</f>
        <v>0</v>
      </c>
      <c r="D3" s="8" t="s">
        <v>10</v>
      </c>
      <c r="E3" s="59">
        <f>'Input Sheet'!C4</f>
        <v>0</v>
      </c>
      <c r="F3" s="8" t="s">
        <v>9</v>
      </c>
      <c r="G3" s="59">
        <f>'Input Sheet'!E3</f>
        <v>0</v>
      </c>
      <c r="H3" s="8" t="s">
        <v>13</v>
      </c>
      <c r="I3" s="59">
        <f>'Input Sheet'!E4</f>
        <v>0</v>
      </c>
      <c r="J3" s="8" t="s">
        <v>1</v>
      </c>
      <c r="K3" s="59">
        <f>'Input Sheet'!G3</f>
        <v>0</v>
      </c>
      <c r="L3" s="60" t="s">
        <v>7</v>
      </c>
      <c r="M3" s="61">
        <f>'Input Sheet'!G4</f>
        <v>0</v>
      </c>
    </row>
    <row r="4" spans="2:17" ht="20.100000000000001" customHeight="1" thickBot="1" x14ac:dyDescent="0.3"/>
    <row r="5" spans="2:17" ht="20.100000000000001" customHeight="1" x14ac:dyDescent="0.25">
      <c r="B5" s="288" t="s">
        <v>51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90"/>
      <c r="O5" s="288" t="s">
        <v>90</v>
      </c>
      <c r="P5" s="290"/>
    </row>
    <row r="6" spans="2:17" ht="20.100000000000001" customHeight="1" x14ac:dyDescent="0.25">
      <c r="B6" s="258" t="s">
        <v>4</v>
      </c>
      <c r="C6" s="257" t="s">
        <v>43</v>
      </c>
      <c r="D6" s="318" t="s">
        <v>44</v>
      </c>
      <c r="E6" s="318"/>
      <c r="F6" s="318" t="s">
        <v>52</v>
      </c>
      <c r="G6" s="318"/>
      <c r="H6" s="318" t="s">
        <v>59</v>
      </c>
      <c r="I6" s="318"/>
      <c r="J6" s="318" t="s">
        <v>53</v>
      </c>
      <c r="K6" s="318"/>
      <c r="L6" s="318" t="s">
        <v>60</v>
      </c>
      <c r="M6" s="306"/>
      <c r="O6" s="305" t="s">
        <v>69</v>
      </c>
      <c r="P6" s="306"/>
    </row>
    <row r="7" spans="2:17" ht="20.100000000000001" customHeight="1" x14ac:dyDescent="0.25">
      <c r="B7" s="256">
        <v>1</v>
      </c>
      <c r="C7" s="269">
        <f>IF('Lot 1'!$F$63=0,'Lot 1'!$E$63,'Lot 1'!$F$63)</f>
        <v>0</v>
      </c>
      <c r="D7" s="317">
        <f>IF(SUM('Lot 1'!$AG$16:$AG$24)=0,'Lot 1'!$E$60,'Lot 1'!$F$60)</f>
        <v>0</v>
      </c>
      <c r="E7" s="317"/>
      <c r="F7" s="314">
        <f>IF(AND(SUM('Lot 1'!$AG$31:$AG$32)=0,SUM('Lot 1'!$W$48:$AF$48)=0),SUM('Lot 1'!$E$66+'Lot 1'!$E$64),SUM('Lot 1'!$F$66+'Lot 1'!$F$64))</f>
        <v>0</v>
      </c>
      <c r="G7" s="315"/>
      <c r="H7" s="316">
        <f>IF(AND('Lot 1'!$AG$16=0,'Lot 1'!$V$8=0),'Lot 1'!$E$56,'Lot 1'!$F$56)</f>
        <v>0</v>
      </c>
      <c r="I7" s="316"/>
      <c r="J7" s="311">
        <f>IF(AND('Lot 1'!$AG$16=0,'Lot 1'!$V$8=0,SUM('Lot 1'!$AG$16:$AG$24)=0,SUM('Lot 1'!$AG$31:$AG$32)=0,SUM('Lot 1'!$W$48:$AF$48)=0),'Lot 1'!$E$68,'Lot 1'!$F$68)</f>
        <v>0</v>
      </c>
      <c r="K7" s="311"/>
      <c r="L7" s="312" t="str">
        <f>IF('Lot 1'!$F$69="**Reject**","Yes",IF(AND('Lot 1'!$E$69="**Reject**",'Lot 1'!$F$68=0),"Yes","No"))</f>
        <v>No</v>
      </c>
      <c r="M7" s="313"/>
      <c r="N7" s="4"/>
      <c r="O7" s="301">
        <f>IF(AND('Lot 1'!$K$55=0,'Lot 1'!$K$59=0),'Lot 1'!$J$62,'Lot 1'!$K$62)</f>
        <v>0</v>
      </c>
      <c r="P7" s="302"/>
      <c r="Q7" s="4"/>
    </row>
    <row r="8" spans="2:17" ht="20.100000000000001" customHeight="1" x14ac:dyDescent="0.25">
      <c r="B8" s="256">
        <v>2</v>
      </c>
      <c r="C8" s="269">
        <f>IF('Lot 2'!$F$63=0,'Lot 2'!$E$63,'Lot 2'!$F$63)</f>
        <v>0</v>
      </c>
      <c r="D8" s="317">
        <f>IF(SUM('Lot 2'!$AG$16:$AG$24)=0,'Lot 2'!$E$60,'Lot 2'!$F$60)</f>
        <v>0</v>
      </c>
      <c r="E8" s="317"/>
      <c r="F8" s="314">
        <f>IF(AND(SUM('Lot 2'!$AG$31:$AG$32)=0,SUM('Lot 2'!$W$48:$AF$48)=0),SUM('Lot 2'!$E$66+'Lot 2'!$E$64),SUM('Lot 2'!$F$66+'Lot 2'!$F$64))</f>
        <v>0</v>
      </c>
      <c r="G8" s="315"/>
      <c r="H8" s="316">
        <f>IF(AND('Lot 2'!$AG$16=0,'Lot 2'!$V$8=0),'Lot 2'!$E$56,'Lot 2'!$F$56)</f>
        <v>0</v>
      </c>
      <c r="I8" s="316"/>
      <c r="J8" s="311">
        <f>IF(AND('Lot 2'!$AG$16=0,'Lot 2'!$V$8=0,SUM('Lot 2'!$AG$16:$AG$24)=0,SUM('Lot 2'!$AG$31:$AG$32)=0,SUM('Lot 2'!$W$48:$AF$48)=0),'Lot 2'!$E$68,'Lot 2'!$F$68)</f>
        <v>0</v>
      </c>
      <c r="K8" s="311"/>
      <c r="L8" s="312" t="str">
        <f>IF('Lot 2'!$F$69="**Reject**","Yes",IF(AND('Lot 2'!$E$69="**Reject**",'Lot 2'!$F$68=0),"Yes","No"))</f>
        <v>No</v>
      </c>
      <c r="M8" s="313"/>
      <c r="O8" s="301">
        <f>IF(AND('Lot 2'!$K$55=0,'Lot 2'!$K$59=0),'Lot 2'!$J$62,'Lot 2'!$K$62)</f>
        <v>0</v>
      </c>
      <c r="P8" s="302"/>
    </row>
    <row r="9" spans="2:17" ht="20.100000000000001" customHeight="1" x14ac:dyDescent="0.25">
      <c r="B9" s="256">
        <v>3</v>
      </c>
      <c r="C9" s="269">
        <f>IF('Lot 3'!$F$63=0,'Lot 3'!$E$63,'Lot 3'!$F$63)</f>
        <v>0</v>
      </c>
      <c r="D9" s="317">
        <f>IF(SUM('Lot 3'!$AG$16:$AG$24)=0,'Lot 3'!$E$60,'Lot 3'!$F$60)</f>
        <v>0</v>
      </c>
      <c r="E9" s="317"/>
      <c r="F9" s="314">
        <f>IF(AND(SUM('Lot 3'!$AG$31:$AG$32)=0,SUM('Lot 3'!$W$48:$AF$48)=0),SUM('Lot 3'!$E$66+'Lot 3'!$E$64),SUM('Lot 3'!$F$66+'Lot 3'!$F$64))</f>
        <v>0</v>
      </c>
      <c r="G9" s="315"/>
      <c r="H9" s="316">
        <f>IF(AND('Lot 3'!$AG$16=0,'Lot 3'!$V$8=0),'Lot 3'!$E$56,'Lot 3'!$F$56)</f>
        <v>0</v>
      </c>
      <c r="I9" s="316"/>
      <c r="J9" s="311">
        <f>IF(AND('Lot 3'!$AG$16=0,'Lot 3'!$V$8=0,SUM('Lot 3'!$AG$16:$AG$24)=0,SUM('Lot 3'!$AG$31:$AG$32)=0,SUM('Lot 3'!$W$48:$AF$48)=0),'Lot 3'!$E$68,'Lot 3'!$F$68)</f>
        <v>0</v>
      </c>
      <c r="K9" s="311"/>
      <c r="L9" s="312" t="str">
        <f>IF('Lot 3'!$F$69="**Reject**","Yes",IF(AND('Lot 3'!$E$69="**Reject**",'Lot 3'!$F$68=0),"Yes","No"))</f>
        <v>No</v>
      </c>
      <c r="M9" s="313"/>
      <c r="O9" s="301">
        <f>IF(AND('Lot 3'!$K$55=0,'Lot 3'!$K$59=0),'Lot 3'!$J$62,'Lot 3'!$K$62)</f>
        <v>0</v>
      </c>
      <c r="P9" s="302"/>
    </row>
    <row r="10" spans="2:17" ht="20.100000000000001" customHeight="1" x14ac:dyDescent="0.25">
      <c r="B10" s="256">
        <v>4</v>
      </c>
      <c r="C10" s="269">
        <f>IF('Lot 4'!$F$63=0,'Lot 4'!$E$63,'Lot 4'!$F$63)</f>
        <v>0</v>
      </c>
      <c r="D10" s="317">
        <f>IF(SUM('Lot 4'!$AG$16:$AG$24)=0,'Lot 4'!$E$60,'Lot 4'!$F$60)</f>
        <v>0</v>
      </c>
      <c r="E10" s="317"/>
      <c r="F10" s="314">
        <f>IF(AND(SUM('Lot 4'!$AG$31:$AG$32)=0,SUM('Lot 4'!$W$48:$AF$48)=0),SUM('Lot 4'!$E$66+'Lot 4'!$E$64),SUM('Lot 4'!$F$66+'Lot 4'!$F$64))</f>
        <v>0</v>
      </c>
      <c r="G10" s="315"/>
      <c r="H10" s="316">
        <f>IF(AND('Lot 4'!$AG$16=0,'Lot 4'!$V$8=0),'Lot 4'!$E$56,'Lot 4'!$F$56)</f>
        <v>0</v>
      </c>
      <c r="I10" s="316"/>
      <c r="J10" s="311">
        <f>IF(AND('Lot 4'!$AG$16=0,'Lot 4'!$V$8=0,SUM('Lot 4'!$AG$16:$AG$24)=0,SUM('Lot 4'!$AG$31:$AG$32)=0,SUM('Lot 4'!$W$48:$AF$48)=0),'Lot 4'!$E$68,'Lot 4'!$F$68)</f>
        <v>0</v>
      </c>
      <c r="K10" s="311"/>
      <c r="L10" s="312" t="str">
        <f>IF('Lot 4'!$F$69="**Reject**","Yes",IF(AND('Lot 4'!$E$69="**Reject**",'Lot 4'!$F$68=0),"Yes","No"))</f>
        <v>No</v>
      </c>
      <c r="M10" s="313"/>
      <c r="O10" s="301">
        <f>IF(AND('Lot 4'!$K$55=0,'Lot 4'!$K$59=0),'Lot 4'!$J$62,'Lot 4'!$K$62)</f>
        <v>0</v>
      </c>
      <c r="P10" s="302"/>
    </row>
    <row r="11" spans="2:17" ht="20.100000000000001" customHeight="1" x14ac:dyDescent="0.25">
      <c r="B11" s="256">
        <v>5</v>
      </c>
      <c r="C11" s="269">
        <f>IF('Lot 5'!$F$63=0,'Lot 5'!$E$63,'Lot 5'!$F$63)</f>
        <v>0</v>
      </c>
      <c r="D11" s="317">
        <f>IF(SUM('Lot 5'!$AG$16:$AG$24)=0,'Lot 5'!$E$60,'Lot 5'!$F$60)</f>
        <v>0</v>
      </c>
      <c r="E11" s="317"/>
      <c r="F11" s="314">
        <f>IF(AND(SUM('Lot 5'!$AG$31:$AG$32)=0,SUM('Lot 5'!$W$48:$AF$48)=0),SUM('Lot 5'!$E$66+'Lot 5'!$E$64),SUM('Lot 5'!$F$66+'Lot 5'!$F$64))</f>
        <v>0</v>
      </c>
      <c r="G11" s="315"/>
      <c r="H11" s="316">
        <f>IF(AND('Lot 5'!$AG$16=0,'Lot 5'!$V$8=0),'Lot 5'!$E$56,'Lot 5'!$F$56)</f>
        <v>0</v>
      </c>
      <c r="I11" s="316"/>
      <c r="J11" s="311">
        <f>IF(AND('Lot 5'!$AG$16=0,'Lot 5'!$V$8=0,SUM('Lot 5'!$AG$16:$AG$24)=0,SUM('Lot 5'!$AG$31:$AG$32)=0,SUM('Lot 5'!$W$48:$AF$48)=0),'Lot 5'!$E$68,'Lot 5'!$F$68)</f>
        <v>0</v>
      </c>
      <c r="K11" s="311"/>
      <c r="L11" s="312" t="str">
        <f>IF('Lot 5'!$F$69="**Reject**","Yes",IF(AND('Lot 5'!$E$69="**Reject**",'Lot 5'!$F$68=0),"Yes","No"))</f>
        <v>No</v>
      </c>
      <c r="M11" s="313"/>
      <c r="O11" s="301">
        <f>IF(AND('Lot 5'!$K$55=0,'Lot 5'!$K$59=0),'Lot 5'!$J$62,'Lot 5'!$K$62)</f>
        <v>0</v>
      </c>
      <c r="P11" s="302"/>
    </row>
    <row r="12" spans="2:17" ht="20.100000000000001" customHeight="1" x14ac:dyDescent="0.25">
      <c r="B12" s="256">
        <v>6</v>
      </c>
      <c r="C12" s="269">
        <f>IF('Lot 6'!$F$63=0,'Lot 6'!$E$63,'Lot 6'!$F$63)</f>
        <v>0</v>
      </c>
      <c r="D12" s="317">
        <f>IF(SUM('Lot 6'!$AG$16:$AG$24)=0,'Lot 6'!$E$60,'Lot 6'!$F$60)</f>
        <v>0</v>
      </c>
      <c r="E12" s="317"/>
      <c r="F12" s="314">
        <f>IF(AND(SUM('Lot 6'!$AG$31:$AG$32)=0,SUM('Lot 6'!$W$48:$AF$48)=0),SUM('Lot 6'!$E$66+'Lot 6'!$E$64),SUM('Lot 6'!$F$66+'Lot 6'!$F$64))</f>
        <v>0</v>
      </c>
      <c r="G12" s="315"/>
      <c r="H12" s="316">
        <f>IF(AND('Lot 6'!$AG$16=0,'Lot 6'!$V$8=0),'Lot 6'!$E$56,'Lot 6'!$F$56)</f>
        <v>0</v>
      </c>
      <c r="I12" s="316"/>
      <c r="J12" s="311">
        <f>IF(AND('Lot 6'!$AG$16=0,'Lot 6'!$V$8=0,SUM('Lot 6'!$AG$16:$AG$24)=0,SUM('Lot 6'!$AG$31:$AG$32)=0,SUM('Lot 6'!$W$48:$AF$48)=0),'Lot 6'!$E$68,'Lot 6'!$F$68)</f>
        <v>0</v>
      </c>
      <c r="K12" s="311"/>
      <c r="L12" s="312" t="str">
        <f>IF('Lot 6'!$F$69="**Reject**","Yes",IF(AND('Lot 6'!$E$69="**Reject**",'Lot 6'!$F$68=0),"Yes","No"))</f>
        <v>No</v>
      </c>
      <c r="M12" s="313"/>
      <c r="O12" s="301">
        <f>IF(AND('Lot 6'!$K$55=0,'Lot 6'!$K$59=0),'Lot 6'!$J$62,'Lot 6'!$K$62)</f>
        <v>0</v>
      </c>
      <c r="P12" s="302"/>
    </row>
    <row r="13" spans="2:17" ht="20.100000000000001" customHeight="1" x14ac:dyDescent="0.25">
      <c r="B13" s="256">
        <v>7</v>
      </c>
      <c r="C13" s="269">
        <f>IF('Lot 7'!$F$63=0,'Lot 7'!$E$63,'Lot 7'!$F$63)</f>
        <v>0</v>
      </c>
      <c r="D13" s="317">
        <f>IF(SUM('Lot 7'!$AG$16:$AG$24)=0,'Lot 7'!$E$60,'Lot 7'!$F$60)</f>
        <v>0</v>
      </c>
      <c r="E13" s="317"/>
      <c r="F13" s="314">
        <f>IF(AND(SUM('Lot 7'!$AG$31:$AG$32)=0,SUM('Lot 7'!$W$48:$AF$48)=0),SUM('Lot 7'!$E$66+'Lot 7'!$E$64),SUM('Lot 7'!$F$66+'Lot 7'!$F$64))</f>
        <v>0</v>
      </c>
      <c r="G13" s="315"/>
      <c r="H13" s="316">
        <f>IF(AND('Lot 7'!$AG$16=0,'Lot 7'!$V$8=0),'Lot 7'!$E$56,'Lot 7'!$F$56)</f>
        <v>0</v>
      </c>
      <c r="I13" s="316"/>
      <c r="J13" s="311">
        <f>IF(AND('Lot 7'!$AG$16=0,'Lot 7'!$V$8=0,SUM('Lot 7'!$AG$16:$AG$24)=0,SUM('Lot 7'!$AG$31:$AG$32)=0,SUM('Lot 7'!$W$48:$AF$48)=0),'Lot 7'!$E$68,'Lot 7'!$F$68)</f>
        <v>0</v>
      </c>
      <c r="K13" s="311"/>
      <c r="L13" s="312" t="str">
        <f>IF('Lot 7'!$F$69="**Reject**","Yes",IF(AND('Lot 7'!$E$69="**Reject**",'Lot 7'!$F$68=0),"Yes","No"))</f>
        <v>No</v>
      </c>
      <c r="M13" s="313"/>
      <c r="O13" s="301">
        <f>IF(AND('Lot 7'!$K$55=0,'Lot 7'!$K$59=0),'Lot 7'!$J$62,'Lot 7'!$K$62)</f>
        <v>0</v>
      </c>
      <c r="P13" s="302"/>
    </row>
    <row r="14" spans="2:17" ht="20.100000000000001" customHeight="1" x14ac:dyDescent="0.25">
      <c r="B14" s="256">
        <v>8</v>
      </c>
      <c r="C14" s="269">
        <f>IF('Lot 8'!$F$63=0,'Lot 8'!$E$63,'Lot 8'!$F$63)</f>
        <v>0</v>
      </c>
      <c r="D14" s="317">
        <f>IF(SUM('Lot 8'!$AG$16:$AG$24)=0,'Lot 8'!$E$60,'Lot 8'!$F$60)</f>
        <v>0</v>
      </c>
      <c r="E14" s="317"/>
      <c r="F14" s="314">
        <f>IF(AND(SUM('Lot 8'!$AG$31:$AG$32)=0,SUM('Lot 8'!$W$48:$AF$48)=0),SUM('Lot 8'!$E$66+'Lot 8'!$E$64),SUM('Lot 8'!$F$66+'Lot 8'!$F$64))</f>
        <v>0</v>
      </c>
      <c r="G14" s="315"/>
      <c r="H14" s="316">
        <f>IF(AND('Lot 8'!$AG$16=0,'Lot 8'!$V$8=0),'Lot 8'!$E$56,'Lot 8'!$F$56)</f>
        <v>0</v>
      </c>
      <c r="I14" s="316"/>
      <c r="J14" s="311">
        <f>IF(AND('Lot 8'!$AG$16=0,'Lot 8'!$V$8=0,SUM('Lot 8'!$AG$16:$AG$24)=0,SUM('Lot 8'!$AG$31:$AG$32)=0,SUM('Lot 8'!$W$48:$AF$48)=0),'Lot 8'!$E$68,'Lot 8'!$F$68)</f>
        <v>0</v>
      </c>
      <c r="K14" s="311"/>
      <c r="L14" s="312" t="str">
        <f>IF('Lot 8'!$F$69="**Reject**","Yes",IF(AND('Lot 8'!$E$69="**Reject**",'Lot 8'!$F$68=0),"Yes","No"))</f>
        <v>No</v>
      </c>
      <c r="M14" s="313"/>
      <c r="O14" s="301">
        <f>IF(AND('Lot 8'!$K$55=0,'Lot 8'!$K$59=0),'Lot 8'!$J$62,'Lot 8'!$K$62)</f>
        <v>0</v>
      </c>
      <c r="P14" s="302"/>
    </row>
    <row r="15" spans="2:17" ht="20.100000000000001" customHeight="1" x14ac:dyDescent="0.25">
      <c r="B15" s="256">
        <v>9</v>
      </c>
      <c r="C15" s="269">
        <f>IF('Lot 9'!$F$63=0,'Lot 9'!$E$63,'Lot 9'!$F$63)</f>
        <v>0</v>
      </c>
      <c r="D15" s="317">
        <f>IF(SUM('Lot 9'!$AG$16:$AG$24)=0,'Lot 9'!$E$60,'Lot 9'!$F$60)</f>
        <v>0</v>
      </c>
      <c r="E15" s="317"/>
      <c r="F15" s="314">
        <f>IF(AND(SUM('Lot 9'!$AG$31:$AG$32)=0,SUM('Lot 9'!$W$48:$AF$48)=0),SUM('Lot 9'!$E$66+'Lot 9'!$E$64),SUM('Lot 9'!$F$66+'Lot 9'!$F$64))</f>
        <v>0</v>
      </c>
      <c r="G15" s="315"/>
      <c r="H15" s="316">
        <f>IF(AND('Lot 9'!$AG$16=0,'Lot 9'!$V$8=0),'Lot 9'!$E$56,'Lot 9'!$F$56)</f>
        <v>0</v>
      </c>
      <c r="I15" s="316"/>
      <c r="J15" s="311">
        <f>IF(AND('Lot 9'!$AG$16=0,'Lot 9'!$V$8=0,SUM('Lot 9'!$AG$16:$AG$24)=0,SUM('Lot 9'!$AG$31:$AG$32)=0,SUM('Lot 9'!$W$48:$AF$48)=0),'Lot 9'!$E$68,'Lot 9'!$F$68)</f>
        <v>0</v>
      </c>
      <c r="K15" s="311"/>
      <c r="L15" s="312" t="str">
        <f>IF('Lot 9'!$F$69="**Reject**","Yes",IF(AND('Lot 9'!$E$69="**Reject**",'Lot 9'!$F$68=0),"Yes","No"))</f>
        <v>No</v>
      </c>
      <c r="M15" s="313"/>
      <c r="O15" s="301">
        <f>IF(AND('Lot 9'!$K$55=0,'Lot 9'!$K$59=0),'Lot 9'!$J$62,'Lot 9'!$K$62)</f>
        <v>0</v>
      </c>
      <c r="P15" s="302"/>
    </row>
    <row r="16" spans="2:17" ht="20.100000000000001" customHeight="1" x14ac:dyDescent="0.25">
      <c r="B16" s="256">
        <v>10</v>
      </c>
      <c r="C16" s="269">
        <f>IF('Lot 10'!$F$63=0,'Lot 10'!$E$63,'Lot 10'!$F$63)</f>
        <v>0</v>
      </c>
      <c r="D16" s="317">
        <f>IF(SUM('Lot 10'!$AG$16:$AG$24)=0,'Lot 10'!$E$60,'Lot 10'!$F$60)</f>
        <v>0</v>
      </c>
      <c r="E16" s="317"/>
      <c r="F16" s="314">
        <f>IF(AND(SUM('Lot 10'!$AG$31:$AG$32)=0,SUM('Lot 10'!$W$48:$AF$48)=0),SUM('Lot 10'!$E$66+'Lot 10'!$E$64),SUM('Lot 10'!$F$66+'Lot 10'!$F$64))</f>
        <v>0</v>
      </c>
      <c r="G16" s="315"/>
      <c r="H16" s="316">
        <f>IF(AND('Lot 10'!$AG$16=0,'Lot 10'!$V$8=0),'Lot 10'!$E$56,'Lot 10'!$F$56)</f>
        <v>0</v>
      </c>
      <c r="I16" s="316"/>
      <c r="J16" s="311">
        <f>IF(AND('Lot 10'!$AG$16=0,'Lot 10'!$V$8=0,SUM('Lot 10'!$AG$16:$AG$24)=0,SUM('Lot 10'!$AG$31:$AG$32)=0,SUM('Lot 10'!$W$48:$AF$48)=0),'Lot 10'!$E$68,'Lot 10'!$F$68)</f>
        <v>0</v>
      </c>
      <c r="K16" s="311"/>
      <c r="L16" s="312" t="str">
        <f>IF('Lot 10'!$F$69="**Reject**","Yes",IF(AND('Lot 10'!$E$69="**Reject**",'Lot 10'!$F$68=0),"Yes","No"))</f>
        <v>No</v>
      </c>
      <c r="M16" s="313"/>
      <c r="O16" s="301">
        <f>IF(AND('Lot 10'!$K$55=0,'Lot 10'!$K$59=0),'Lot 10'!$J$62,'Lot 10'!$K$62)</f>
        <v>0</v>
      </c>
      <c r="P16" s="302"/>
    </row>
    <row r="17" spans="2:16" ht="20.100000000000001" customHeight="1" x14ac:dyDescent="0.25">
      <c r="B17" s="256">
        <v>11</v>
      </c>
      <c r="C17" s="269">
        <f>IF('Lot 11'!$F$63=0,'Lot 11'!$E$63,'Lot 11'!$F$63)</f>
        <v>0</v>
      </c>
      <c r="D17" s="317">
        <f>IF(SUM('Lot 11'!$AG$16:$AG$24)=0,'Lot 11'!$E$60,'Lot 11'!$F$60)</f>
        <v>0</v>
      </c>
      <c r="E17" s="317"/>
      <c r="F17" s="314">
        <f>IF(AND(SUM('Lot 11'!$AG$31:$AG$32)=0,SUM('Lot 11'!$W$48:$AF$48)=0),SUM('Lot 11'!$E$66+'Lot 11'!$E$64),SUM('Lot 11'!$F$66+'Lot 11'!$F$64))</f>
        <v>0</v>
      </c>
      <c r="G17" s="315"/>
      <c r="H17" s="316">
        <f>IF(AND('Lot 11'!$AG$16=0,'Lot 11'!$V$8=0),'Lot 11'!$E$56,'Lot 11'!$F$56)</f>
        <v>0</v>
      </c>
      <c r="I17" s="316"/>
      <c r="J17" s="311">
        <f>IF(AND('Lot 11'!$AG$16=0,'Lot 11'!$V$8=0,SUM('Lot 11'!$AG$16:$AG$24)=0,SUM('Lot 11'!$AG$31:$AG$32)=0,SUM('Lot 11'!$W$48:$AF$48)=0),'Lot 11'!$E$68,'Lot 11'!$F$68)</f>
        <v>0</v>
      </c>
      <c r="K17" s="311"/>
      <c r="L17" s="312" t="str">
        <f>IF('Lot 11'!$F$69="**Reject**","Yes",IF(AND('Lot 11'!$E$69="**Reject**",'Lot 11'!$F$68=0),"Yes","No"))</f>
        <v>No</v>
      </c>
      <c r="M17" s="313"/>
      <c r="O17" s="301">
        <f>IF(AND('Lot 11'!$K$55=0,'Lot 11'!$K$59=0),'Lot 11'!$J$62,'Lot 11'!$K$62)</f>
        <v>0</v>
      </c>
      <c r="P17" s="302"/>
    </row>
    <row r="18" spans="2:16" ht="20.100000000000001" customHeight="1" x14ac:dyDescent="0.25">
      <c r="B18" s="256">
        <v>12</v>
      </c>
      <c r="C18" s="269">
        <f>IF('Lot 12'!$F$63=0,'Lot 12'!$E$63,'Lot 12'!$F$63)</f>
        <v>0</v>
      </c>
      <c r="D18" s="317">
        <f>IF(SUM('Lot 12'!$AG$16:$AG$24)=0,'Lot 12'!$E$60,'Lot 12'!$F$60)</f>
        <v>0</v>
      </c>
      <c r="E18" s="317"/>
      <c r="F18" s="314">
        <f>IF(AND(SUM('Lot 12'!$AG$31:$AG$32)=0,SUM('Lot 12'!$W$48:$AF$48)=0),SUM('Lot 12'!$E$66+'Lot 12'!$E$64),SUM('Lot 12'!$F$66+'Lot 12'!$F$64))</f>
        <v>0</v>
      </c>
      <c r="G18" s="315"/>
      <c r="H18" s="316">
        <f>IF(AND('Lot 12'!$AG$16=0,'Lot 12'!$V$8=0),'Lot 12'!$E$56,'Lot 12'!$F$56)</f>
        <v>0</v>
      </c>
      <c r="I18" s="316"/>
      <c r="J18" s="311">
        <f>IF(AND('Lot 12'!$AG$16=0,'Lot 12'!$V$8=0,SUM('Lot 12'!$AG$16:$AG$24)=0,SUM('Lot 12'!$AG$31:$AG$32)=0,SUM('Lot 12'!$W$48:$AF$48)=0),'Lot 12'!$E$68,'Lot 12'!$F$68)</f>
        <v>0</v>
      </c>
      <c r="K18" s="311"/>
      <c r="L18" s="312" t="str">
        <f>IF('Lot 12'!$F$69="**Reject**","Yes",IF(AND('Lot 12'!$E$69="**Reject**",'Lot 12'!$F$68=0),"Yes","No"))</f>
        <v>No</v>
      </c>
      <c r="M18" s="313"/>
      <c r="O18" s="301">
        <f>IF(AND('Lot 12'!$K$55=0,'Lot 12'!$K$59=0),'Lot 12'!$J$62,'Lot 12'!$K$62)</f>
        <v>0</v>
      </c>
      <c r="P18" s="302"/>
    </row>
    <row r="19" spans="2:16" ht="20.100000000000001" customHeight="1" x14ac:dyDescent="0.25">
      <c r="B19" s="256">
        <v>13</v>
      </c>
      <c r="C19" s="269">
        <f>IF('Lot 13'!$F$63=0,'Lot 13'!$E$63,'Lot 13'!$F$63)</f>
        <v>0</v>
      </c>
      <c r="D19" s="317">
        <f>IF(SUM('Lot 13'!$AG$16:$AG$24)=0,'Lot 13'!$E$60,'Lot 13'!$F$60)</f>
        <v>0</v>
      </c>
      <c r="E19" s="317"/>
      <c r="F19" s="314">
        <f>IF(AND(SUM('Lot 13'!$AG$31:$AG$32)=0,SUM('Lot 13'!$W$48:$AF$48)=0),SUM('Lot 13'!$E$66+'Lot 13'!$E$64),SUM('Lot 13'!$F$66+'Lot 13'!$F$64))</f>
        <v>0</v>
      </c>
      <c r="G19" s="315"/>
      <c r="H19" s="316">
        <f>IF(AND('Lot 13'!$AG$16=0,'Lot 13'!$V$8=0),'Lot 13'!$E$56,'Lot 13'!$F$56)</f>
        <v>0</v>
      </c>
      <c r="I19" s="316"/>
      <c r="J19" s="311">
        <f>IF(AND('Lot 13'!$AG$16=0,'Lot 13'!$V$8=0,SUM('Lot 13'!$AG$16:$AG$24)=0,SUM('Lot 13'!$AG$31:$AG$32)=0,SUM('Lot 13'!$W$48:$AF$48)=0),'Lot 13'!$E$68,'Lot 13'!$F$68)</f>
        <v>0</v>
      </c>
      <c r="K19" s="311"/>
      <c r="L19" s="312" t="str">
        <f>IF('Lot 13'!$F$69="**Reject**","Yes",IF(AND('Lot 13'!$E$69="**Reject**",'Lot 13'!$F$68=0),"Yes","No"))</f>
        <v>No</v>
      </c>
      <c r="M19" s="313"/>
      <c r="O19" s="301">
        <f>IF(AND('Lot 13'!$K$55=0,'Lot 13'!$K$59=0),'Lot 13'!$J$62,'Lot 13'!$K$62)</f>
        <v>0</v>
      </c>
      <c r="P19" s="302"/>
    </row>
    <row r="20" spans="2:16" ht="20.100000000000001" customHeight="1" x14ac:dyDescent="0.25">
      <c r="B20" s="256">
        <v>14</v>
      </c>
      <c r="C20" s="269">
        <f>IF('Lot 14'!$F$63=0,'Lot 14'!$E$63,'Lot 14'!$F$63)</f>
        <v>0</v>
      </c>
      <c r="D20" s="317">
        <f>IF(SUM('Lot 14'!$AG$16:$AG$24)=0,'Lot 14'!$E$60,'Lot 14'!$F$60)</f>
        <v>0</v>
      </c>
      <c r="E20" s="317"/>
      <c r="F20" s="314">
        <f>IF(AND(SUM('Lot 14'!$AG$31:$AG$32)=0,SUM('Lot 14'!$W$48:$AF$48)=0),SUM('Lot 14'!$E$66+'Lot 14'!$E$64),SUM('Lot 14'!$F$66+'Lot 14'!$F$64))</f>
        <v>0</v>
      </c>
      <c r="G20" s="315"/>
      <c r="H20" s="316">
        <f>IF(AND('Lot 14'!$AG$16=0,'Lot 14'!$V$8=0),'Lot 14'!$E$56,'Lot 14'!$F$56)</f>
        <v>0</v>
      </c>
      <c r="I20" s="316"/>
      <c r="J20" s="311">
        <f>IF(AND('Lot 14'!$AG$16=0,'Lot 14'!$V$8=0,SUM('Lot 14'!$AG$16:$AG$24)=0,SUM('Lot 14'!$AG$31:$AG$32)=0,SUM('Lot 14'!$W$48:$AF$48)=0),'Lot 14'!$E$68,'Lot 14'!$F$68)</f>
        <v>0</v>
      </c>
      <c r="K20" s="311"/>
      <c r="L20" s="312" t="str">
        <f>IF('Lot 14'!$F$69="**Reject**","Yes",IF(AND('Lot 14'!$E$69="**Reject**",'Lot 14'!$F$68=0),"Yes","No"))</f>
        <v>No</v>
      </c>
      <c r="M20" s="313"/>
      <c r="O20" s="301">
        <f>IF(AND('Lot 14'!$K$55=0,'Lot 14'!$K$59=0),'Lot 14'!$J$62,'Lot 14'!$K$62)</f>
        <v>0</v>
      </c>
      <c r="P20" s="302"/>
    </row>
    <row r="21" spans="2:16" ht="20.100000000000001" customHeight="1" x14ac:dyDescent="0.25">
      <c r="B21" s="256">
        <v>15</v>
      </c>
      <c r="C21" s="269">
        <f>IF('Lot 15'!$F$63=0,'Lot 15'!$E$63,'Lot 15'!$F$63)</f>
        <v>0</v>
      </c>
      <c r="D21" s="317">
        <f>IF(SUM('Lot 15'!$AG$16:$AG$24)=0,'Lot 15'!$E$60,'Lot 15'!$F$60)</f>
        <v>0</v>
      </c>
      <c r="E21" s="317"/>
      <c r="F21" s="314">
        <f>IF(AND(SUM('Lot 15'!$AG$31:$AG$32)=0,SUM('Lot 15'!$W$48:$AF$48)=0),SUM('Lot 15'!$E$66+'Lot 15'!$E$64),SUM('Lot 15'!$F$66+'Lot 15'!$F$64))</f>
        <v>0</v>
      </c>
      <c r="G21" s="315"/>
      <c r="H21" s="316">
        <f>IF(AND('Lot 15'!$AG$16=0,'Lot 15'!$V$8=0),'Lot 15'!$E$56,'Lot 15'!$F$56)</f>
        <v>0</v>
      </c>
      <c r="I21" s="316"/>
      <c r="J21" s="311">
        <f>IF(AND('Lot 15'!$AG$16=0,'Lot 15'!$V$8=0,SUM('Lot 15'!$AG$16:$AG$24)=0,SUM('Lot 15'!$AG$31:$AG$32)=0,SUM('Lot 15'!$W$48:$AF$48)=0),'Lot 15'!$E$68,'Lot 15'!$F$68)</f>
        <v>0</v>
      </c>
      <c r="K21" s="311"/>
      <c r="L21" s="312" t="str">
        <f>IF('Lot 15'!$F$69="**Reject**","Yes",IF(AND('Lot 15'!$E$69="**Reject**",'Lot 15'!$F$68=0),"Yes","No"))</f>
        <v>No</v>
      </c>
      <c r="M21" s="313"/>
      <c r="O21" s="301">
        <f>IF(AND('Lot 15'!$K$55=0,'Lot 15'!$K$59=0),'Lot 15'!$J$62,'Lot 15'!$K$62)</f>
        <v>0</v>
      </c>
      <c r="P21" s="302"/>
    </row>
    <row r="22" spans="2:16" ht="20.100000000000001" customHeight="1" x14ac:dyDescent="0.25">
      <c r="B22" s="256">
        <v>16</v>
      </c>
      <c r="C22" s="269">
        <f>IF('Lot 16'!$F$63=0,'Lot 16'!$E$63,'Lot 16'!$F$63)</f>
        <v>0</v>
      </c>
      <c r="D22" s="317">
        <f>IF(SUM('Lot 16'!$AG$16:$AG$24)=0,'Lot 16'!$E$60,'Lot 16'!$F$60)</f>
        <v>0</v>
      </c>
      <c r="E22" s="317"/>
      <c r="F22" s="314">
        <f>IF(AND(SUM('Lot 16'!$AG$31:$AG$32)=0,SUM('Lot 16'!$W$48:$AF$48)=0),SUM('Lot 16'!$E$66+'Lot 16'!$E$64),SUM('Lot 16'!$F$66+'Lot 16'!$F$64))</f>
        <v>0</v>
      </c>
      <c r="G22" s="315"/>
      <c r="H22" s="316">
        <f>IF(AND('Lot 16'!$AG$16=0,'Lot 16'!$V$8=0),'Lot 16'!$E$56,'Lot 16'!$F$56)</f>
        <v>0</v>
      </c>
      <c r="I22" s="316"/>
      <c r="J22" s="311">
        <f>IF(AND('Lot 16'!$AG$16=0,'Lot 16'!$V$8=0,SUM('Lot 16'!$AG$16:$AG$24)=0,SUM('Lot 16'!$AG$31:$AG$32)=0,SUM('Lot 16'!$W$48:$AF$48)=0),'Lot 16'!$E$68,'Lot 16'!$F$68)</f>
        <v>0</v>
      </c>
      <c r="K22" s="311"/>
      <c r="L22" s="312" t="str">
        <f>IF('Lot 16'!$F$69="**Reject**","Yes",IF(AND('Lot 16'!$E$69="**Reject**",'Lot 16'!$F$68=0),"Yes","No"))</f>
        <v>No</v>
      </c>
      <c r="M22" s="313"/>
      <c r="O22" s="301">
        <f>IF(AND('Lot 16'!$K$55=0,'Lot 16'!$K$59=0),'Lot 16'!$J$62,'Lot 16'!$K$62)</f>
        <v>0</v>
      </c>
      <c r="P22" s="302"/>
    </row>
    <row r="23" spans="2:16" ht="20.100000000000001" customHeight="1" x14ac:dyDescent="0.25">
      <c r="B23" s="256">
        <v>17</v>
      </c>
      <c r="C23" s="269">
        <f>IF('Lot 17'!$F$63=0,'Lot 17'!$E$63,'Lot 17'!$F$63)</f>
        <v>0</v>
      </c>
      <c r="D23" s="317">
        <f>IF(SUM('Lot 17'!$AG$16:$AG$24)=0,'Lot 17'!$E$60,'Lot 17'!$F$60)</f>
        <v>0</v>
      </c>
      <c r="E23" s="317"/>
      <c r="F23" s="314">
        <f>IF(AND(SUM('Lot 17'!$AG$31:$AG$32)=0,SUM('Lot 17'!$W$48:$AF$48)=0),SUM('Lot 17'!$E$66+'Lot 17'!$E$64),SUM('Lot 17'!$F$66+'Lot 17'!$F$64))</f>
        <v>0</v>
      </c>
      <c r="G23" s="315"/>
      <c r="H23" s="316">
        <f>IF(AND('Lot 17'!$AG$16=0,'Lot 17'!$V$8=0),'Lot 17'!$E$56,'Lot 17'!$F$56)</f>
        <v>0</v>
      </c>
      <c r="I23" s="316"/>
      <c r="J23" s="311">
        <f>IF(AND('Lot 17'!$AG$16=0,'Lot 17'!$V$8=0,SUM('Lot 17'!$AG$16:$AG$24)=0,SUM('Lot 17'!$AG$31:$AG$32)=0,SUM('Lot 17'!$W$48:$AF$48)=0),'Lot 17'!$E$68,'Lot 17'!$F$68)</f>
        <v>0</v>
      </c>
      <c r="K23" s="311"/>
      <c r="L23" s="312" t="str">
        <f>IF('Lot 17'!$F$69="**Reject**","Yes",IF(AND('Lot 17'!$E$69="**Reject**",'Lot 17'!$F$68=0),"Yes","No"))</f>
        <v>No</v>
      </c>
      <c r="M23" s="313"/>
      <c r="O23" s="301">
        <f>IF(AND('Lot 17'!$K$55=0,'Lot 17'!$K$59=0),'Lot 17'!$J$62,'Lot 17'!$K$62)</f>
        <v>0</v>
      </c>
      <c r="P23" s="302"/>
    </row>
    <row r="24" spans="2:16" ht="20.100000000000001" customHeight="1" x14ac:dyDescent="0.25">
      <c r="B24" s="256">
        <v>18</v>
      </c>
      <c r="C24" s="269">
        <f>IF('Lot 18'!$F$63=0,'Lot 18'!$E$63,'Lot 18'!$F$63)</f>
        <v>0</v>
      </c>
      <c r="D24" s="317">
        <f>IF(SUM('Lot 18'!$AG$16:$AG$24)=0,'Lot 18'!$E$60,'Lot 18'!$F$60)</f>
        <v>0</v>
      </c>
      <c r="E24" s="317"/>
      <c r="F24" s="314">
        <f>IF(AND(SUM('Lot 18'!$AG$31:$AG$32)=0,SUM('Lot 18'!$W$48:$AF$48)=0),SUM('Lot 18'!$E$66+'Lot 18'!$E$64),SUM('Lot 18'!$F$66+'Lot 18'!$F$64))</f>
        <v>0</v>
      </c>
      <c r="G24" s="315"/>
      <c r="H24" s="316">
        <f>IF(AND('Lot 18'!$AG$16=0,'Lot 18'!$V$8=0),'Lot 18'!$E$56,'Lot 18'!$F$56)</f>
        <v>0</v>
      </c>
      <c r="I24" s="316"/>
      <c r="J24" s="311">
        <f>IF(AND('Lot 18'!$AG$16=0,'Lot 18'!$V$8=0,SUM('Lot 18'!$AG$16:$AG$24)=0,SUM('Lot 18'!$AG$31:$AG$32)=0,SUM('Lot 18'!$W$48:$AF$48)=0),'Lot 18'!$E$68,'Lot 18'!$F$68)</f>
        <v>0</v>
      </c>
      <c r="K24" s="311"/>
      <c r="L24" s="312" t="str">
        <f>IF('Lot 18'!$F$69="**Reject**","Yes",IF(AND('Lot 18'!$E$69="**Reject**",'Lot 18'!$F$68=0),"Yes","No"))</f>
        <v>No</v>
      </c>
      <c r="M24" s="313"/>
      <c r="O24" s="301">
        <f>IF(AND('Lot 18'!$K$55=0,'Lot 18'!$K$59=0),'Lot 18'!$J$62,'Lot 18'!$K$62)</f>
        <v>0</v>
      </c>
      <c r="P24" s="302"/>
    </row>
    <row r="25" spans="2:16" ht="20.100000000000001" customHeight="1" x14ac:dyDescent="0.25">
      <c r="B25" s="256">
        <v>19</v>
      </c>
      <c r="C25" s="269">
        <f>IF('Lot 19'!$F$63=0,'Lot 19'!$E$63,'Lot 19'!$F$63)</f>
        <v>0</v>
      </c>
      <c r="D25" s="317">
        <f>IF(SUM('Lot 19'!$AG$16:$AG$24)=0,'Lot 19'!$E$60,'Lot 19'!$F$60)</f>
        <v>0</v>
      </c>
      <c r="E25" s="317"/>
      <c r="F25" s="314">
        <f>IF(AND(SUM('Lot 19'!$AG$31:$AG$32)=0,SUM('Lot 19'!$W$48:$AF$48)=0),SUM('Lot 19'!$E$66+'Lot 19'!$E$64),SUM('Lot 19'!$F$66+'Lot 19'!$F$64))</f>
        <v>0</v>
      </c>
      <c r="G25" s="315"/>
      <c r="H25" s="316">
        <f>IF(AND('Lot 19'!$AG$16=0,'Lot 19'!$V$8=0),'Lot 19'!$E$56,'Lot 19'!$F$56)</f>
        <v>0</v>
      </c>
      <c r="I25" s="316"/>
      <c r="J25" s="311">
        <f>IF(AND('Lot 19'!$AG$16=0,'Lot 19'!$V$8=0,SUM('Lot 19'!$AG$16:$AG$24)=0,SUM('Lot 19'!$AG$31:$AG$32)=0,SUM('Lot 19'!$W$48:$AF$48)=0),'Lot 19'!$E$68,'Lot 19'!$F$68)</f>
        <v>0</v>
      </c>
      <c r="K25" s="311"/>
      <c r="L25" s="312" t="str">
        <f>IF('Lot 19'!$F$69="**Reject**","Yes",IF(AND('Lot 19'!$E$69="**Reject**",'Lot 19'!$F$68=0),"Yes","No"))</f>
        <v>No</v>
      </c>
      <c r="M25" s="313"/>
      <c r="O25" s="301">
        <f>IF(AND('Lot 19'!$K$55=0,'Lot 19'!$K$59=0),'Lot 19'!$J$62,'Lot 19'!$K$62)</f>
        <v>0</v>
      </c>
      <c r="P25" s="302"/>
    </row>
    <row r="26" spans="2:16" ht="20.100000000000001" customHeight="1" x14ac:dyDescent="0.25">
      <c r="B26" s="256">
        <v>20</v>
      </c>
      <c r="C26" s="269">
        <f>IF('Lot 20'!$F$63=0,'Lot 20'!$E$63,'Lot 20'!$F$63)</f>
        <v>0</v>
      </c>
      <c r="D26" s="317">
        <f>IF(SUM('Lot 20'!$AG$16:$AG$24)=0,'Lot 20'!$E$60,'Lot 20'!$F$60)</f>
        <v>0</v>
      </c>
      <c r="E26" s="317"/>
      <c r="F26" s="314">
        <f>IF(AND(SUM('Lot 20'!$AG$31:$AG$32)=0,SUM('Lot 20'!$W$48:$AF$48)=0),SUM('Lot 20'!$E$66+'Lot 20'!$E$64),SUM('Lot 20'!$F$66+'Lot 20'!$F$64))</f>
        <v>0</v>
      </c>
      <c r="G26" s="315"/>
      <c r="H26" s="316">
        <f>IF(AND('Lot 20'!$AG$16=0,'Lot 20'!$V$8=0),'Lot 20'!$E$56,'Lot 20'!$F$56)</f>
        <v>0</v>
      </c>
      <c r="I26" s="316"/>
      <c r="J26" s="311">
        <f>IF(AND('Lot 20'!$AG$16=0,'Lot 20'!$V$8=0,SUM('Lot 20'!$AG$16:$AG$24)=0,SUM('Lot 20'!$AG$31:$AG$32)=0,SUM('Lot 20'!$W$48:$AF$48)=0),'Lot 20'!$E$68,'Lot 20'!$F$68)</f>
        <v>0</v>
      </c>
      <c r="K26" s="311"/>
      <c r="L26" s="312" t="str">
        <f>IF('Lot 20'!$F$69="**Reject**","Yes",IF(AND('Lot 20'!$E$69="**Reject**",'Lot 20'!$F$68=0),"Yes","No"))</f>
        <v>No</v>
      </c>
      <c r="M26" s="313"/>
      <c r="O26" s="301">
        <f>IF(AND('Lot 20'!$K$55=0,'Lot 20'!$K$59=0),'Lot 20'!$J$62,'Lot 20'!$K$62)</f>
        <v>0</v>
      </c>
      <c r="P26" s="302"/>
    </row>
    <row r="27" spans="2:16" ht="20.100000000000001" customHeight="1" x14ac:dyDescent="0.25">
      <c r="B27" s="256">
        <v>21</v>
      </c>
      <c r="C27" s="269">
        <f>IF('Lot 21'!$F$63=0,'Lot 21'!$E$63,'Lot 21'!$F$63)</f>
        <v>0</v>
      </c>
      <c r="D27" s="317">
        <f>IF(SUM('Lot 21'!$AG$16:$AG$24)=0,'Lot 21'!$E$60,'Lot 21'!$F$60)</f>
        <v>0</v>
      </c>
      <c r="E27" s="317"/>
      <c r="F27" s="314">
        <f>IF(AND(SUM('Lot 21'!$AG$31:$AG$32)=0,SUM('Lot 21'!$W$48:$AF$48)=0),SUM('Lot 21'!$E$66+'Lot 21'!$E$64),SUM('Lot 21'!$F$66+'Lot 21'!$F$64))</f>
        <v>0</v>
      </c>
      <c r="G27" s="315"/>
      <c r="H27" s="316">
        <f>IF(AND('Lot 21'!$AG$16=0,'Lot 21'!$V$8=0),'Lot 21'!$E$56,'Lot 21'!$F$56)</f>
        <v>0</v>
      </c>
      <c r="I27" s="316"/>
      <c r="J27" s="311">
        <f>IF(AND('Lot 21'!$AG$16=0,'Lot 21'!$V$8=0,SUM('Lot 21'!$AG$16:$AG$24)=0,SUM('Lot 21'!$AG$31:$AG$32)=0,SUM('Lot 21'!$W$48:$AF$48)=0),'Lot 21'!$E$68,'Lot 21'!$F$68)</f>
        <v>0</v>
      </c>
      <c r="K27" s="311"/>
      <c r="L27" s="312" t="str">
        <f>IF('Lot 21'!$F$69="**Reject**","Yes",IF(AND('Lot 21'!$E$69="**Reject**",'Lot 21'!$F$68=0),"Yes","No"))</f>
        <v>No</v>
      </c>
      <c r="M27" s="313"/>
      <c r="O27" s="301">
        <f>IF(AND('Lot 21'!$K$55=0,'Lot 21'!$K$59=0),'Lot 21'!$J$62,'Lot 21'!$K$62)</f>
        <v>0</v>
      </c>
      <c r="P27" s="302"/>
    </row>
    <row r="28" spans="2:16" ht="20.100000000000001" customHeight="1" x14ac:dyDescent="0.25">
      <c r="B28" s="256">
        <v>22</v>
      </c>
      <c r="C28" s="269">
        <f>IF('Lot 22'!$F$63=0,'Lot 22'!$E$63,'Lot 22'!$F$63)</f>
        <v>0</v>
      </c>
      <c r="D28" s="317">
        <f>IF(SUM('Lot 22'!$AG$16:$AG$24)=0,'Lot 22'!$E$60,'Lot 22'!$F$60)</f>
        <v>0</v>
      </c>
      <c r="E28" s="317"/>
      <c r="F28" s="314">
        <f>IF(AND(SUM('Lot 22'!$AG$31:$AG$32)=0,SUM('Lot 22'!$W$48:$AF$48)=0),SUM('Lot 22'!$E$66+'Lot 22'!$E$64),SUM('Lot 22'!$F$66+'Lot 22'!$F$64))</f>
        <v>0</v>
      </c>
      <c r="G28" s="315"/>
      <c r="H28" s="316">
        <f>IF(AND('Lot 22'!$AG$16=0,'Lot 22'!$V$8=0),'Lot 22'!$E$56,'Lot 22'!$F$56)</f>
        <v>0</v>
      </c>
      <c r="I28" s="316"/>
      <c r="J28" s="311">
        <f>IF(AND('Lot 22'!$AG$16=0,'Lot 22'!$V$8=0,SUM('Lot 22'!$AG$16:$AG$24)=0,SUM('Lot 22'!$AG$31:$AG$32)=0,SUM('Lot 22'!$W$48:$AF$48)=0),'Lot 22'!$E$68,'Lot 22'!$F$68)</f>
        <v>0</v>
      </c>
      <c r="K28" s="311"/>
      <c r="L28" s="312" t="str">
        <f>IF('Lot 22'!$F$69="**Reject**","Yes",IF(AND('Lot 22'!$E$69="**Reject**",'Lot 22'!$F$68=0),"Yes","No"))</f>
        <v>No</v>
      </c>
      <c r="M28" s="313"/>
      <c r="O28" s="301">
        <f>IF(AND('Lot 22'!$K$55=0,'Lot 22'!$K$59=0),'Lot 22'!$J$62,'Lot 22'!$K$62)</f>
        <v>0</v>
      </c>
      <c r="P28" s="302"/>
    </row>
    <row r="29" spans="2:16" ht="20.100000000000001" customHeight="1" x14ac:dyDescent="0.25">
      <c r="B29" s="256">
        <v>23</v>
      </c>
      <c r="C29" s="269">
        <f>IF('Lot 23'!$F$63=0,'Lot 23'!$E$63,'Lot 23'!$F$63)</f>
        <v>0</v>
      </c>
      <c r="D29" s="317">
        <f>IF(SUM('Lot 23'!$AG$16:$AG$24)=0,'Lot 23'!$E$60,'Lot 23'!$F$60)</f>
        <v>0</v>
      </c>
      <c r="E29" s="317"/>
      <c r="F29" s="314">
        <f>IF(AND(SUM('Lot 23'!$AG$31:$AG$32)=0,SUM('Lot 23'!$W$48:$AF$48)=0),SUM('Lot 23'!$E$66+'Lot 23'!$E$64),SUM('Lot 23'!$F$66+'Lot 23'!$F$64))</f>
        <v>0</v>
      </c>
      <c r="G29" s="315"/>
      <c r="H29" s="316">
        <f>IF(AND('Lot 23'!$AG$16=0,'Lot 23'!$V$8=0),'Lot 23'!$E$56,'Lot 23'!$F$56)</f>
        <v>0</v>
      </c>
      <c r="I29" s="316"/>
      <c r="J29" s="311">
        <f>IF(AND('Lot 23'!$AG$16=0,'Lot 23'!$V$8=0,SUM('Lot 23'!$AG$16:$AG$24)=0,SUM('Lot 23'!$AG$31:$AG$32)=0,SUM('Lot 23'!$W$48:$AF$48)=0),'Lot 23'!$E$68,'Lot 23'!$F$68)</f>
        <v>0</v>
      </c>
      <c r="K29" s="311"/>
      <c r="L29" s="312" t="str">
        <f>IF('Lot 23'!$F$69="**Reject**","Yes",IF(AND('Lot 23'!$E$69="**Reject**",'Lot 23'!$F$68=0),"Yes","No"))</f>
        <v>No</v>
      </c>
      <c r="M29" s="313"/>
      <c r="O29" s="301">
        <f>IF(AND('Lot 23'!$K$55=0,'Lot 23'!$K$59=0),'Lot 23'!$J$62,'Lot 23'!$K$62)</f>
        <v>0</v>
      </c>
      <c r="P29" s="302"/>
    </row>
    <row r="30" spans="2:16" ht="20.100000000000001" customHeight="1" x14ac:dyDescent="0.25">
      <c r="B30" s="256">
        <v>24</v>
      </c>
      <c r="C30" s="269">
        <f>IF('Lot 24'!$F$63=0,'Lot 24'!$E$63,'Lot 24'!$F$63)</f>
        <v>0</v>
      </c>
      <c r="D30" s="317">
        <f>IF(SUM('Lot 24'!$AG$16:$AG$24)=0,'Lot 24'!$E$60,'Lot 24'!$F$60)</f>
        <v>0</v>
      </c>
      <c r="E30" s="317"/>
      <c r="F30" s="314">
        <f>IF(AND(SUM('Lot 24'!$AG$31:$AG$32)=0,SUM('Lot 24'!$W$48:$AF$48)=0),SUM('Lot 24'!$E$66+'Lot 24'!$E$64),SUM('Lot 24'!$F$66+'Lot 24'!$F$64))</f>
        <v>0</v>
      </c>
      <c r="G30" s="315"/>
      <c r="H30" s="316">
        <f>IF(AND('Lot 24'!$AG$16=0,'Lot 24'!$V$8=0),'Lot 24'!$E$56,'Lot 24'!$F$56)</f>
        <v>0</v>
      </c>
      <c r="I30" s="316"/>
      <c r="J30" s="311">
        <f>IF(AND('Lot 24'!$AG$16=0,'Lot 24'!$V$8=0,SUM('Lot 24'!$AG$16:$AG$24)=0,SUM('Lot 24'!$AG$31:$AG$32)=0,SUM('Lot 24'!$W$48:$AF$48)=0),'Lot 24'!$E$68,'Lot 24'!$F$68)</f>
        <v>0</v>
      </c>
      <c r="K30" s="311"/>
      <c r="L30" s="312" t="str">
        <f>IF('Lot 24'!$F$69="**Reject**","Yes",IF(AND('Lot 24'!$E$69="**Reject**",'Lot 24'!$F$68=0),"Yes","No"))</f>
        <v>No</v>
      </c>
      <c r="M30" s="313"/>
      <c r="O30" s="301">
        <f>IF(AND('Lot 24'!$K$55=0,'Lot 24'!$K$59=0),'Lot 24'!$J$62,'Lot 24'!$K$62)</f>
        <v>0</v>
      </c>
      <c r="P30" s="302"/>
    </row>
    <row r="31" spans="2:16" ht="20.100000000000001" customHeight="1" x14ac:dyDescent="0.25">
      <c r="B31" s="256">
        <v>25</v>
      </c>
      <c r="C31" s="269">
        <f>IF('Lot 25'!$F$63=0,'Lot 25'!$E$63,'Lot 25'!$F$63)</f>
        <v>0</v>
      </c>
      <c r="D31" s="317">
        <f>IF(SUM('Lot 25'!$AG$16:$AG$24)=0,'Lot 25'!$E$60,'Lot 25'!$F$60)</f>
        <v>0</v>
      </c>
      <c r="E31" s="317"/>
      <c r="F31" s="314">
        <f>IF(AND(SUM('Lot 25'!$AG$31:$AG$32)=0,SUM('Lot 25'!$W$48:$AF$48)=0),SUM('Lot 25'!$E$66+'Lot 25'!$E$64),SUM('Lot 25'!$F$66+'Lot 25'!$F$64))</f>
        <v>0</v>
      </c>
      <c r="G31" s="315"/>
      <c r="H31" s="316">
        <f>IF(AND('Lot 25'!$AG$16=0,'Lot 25'!$V$8=0),'Lot 25'!$E$56,'Lot 25'!$F$56)</f>
        <v>0</v>
      </c>
      <c r="I31" s="316"/>
      <c r="J31" s="311">
        <f>IF(AND('Lot 25'!$AG$16=0,'Lot 25'!$V$8=0,SUM('Lot 25'!$AG$16:$AG$24)=0,SUM('Lot 25'!$AG$31:$AG$32)=0,SUM('Lot 25'!$W$48:$AF$48)=0),'Lot 25'!$E$68,'Lot 25'!$F$68)</f>
        <v>0</v>
      </c>
      <c r="K31" s="311"/>
      <c r="L31" s="312" t="str">
        <f>IF('Lot 25'!$F$69="**Reject**","Yes",IF(AND('Lot 25'!$E$69="**Reject**",'Lot 25'!$F$68=0),"Yes","No"))</f>
        <v>No</v>
      </c>
      <c r="M31" s="313"/>
      <c r="O31" s="301">
        <f>IF(AND('Lot 25'!$K$55=0,'Lot 25'!$K$59=0),'Lot 25'!$J$62,'Lot 25'!$K$62)</f>
        <v>0</v>
      </c>
      <c r="P31" s="302"/>
    </row>
    <row r="32" spans="2:16" ht="20.100000000000001" customHeight="1" x14ac:dyDescent="0.25">
      <c r="B32" s="256">
        <v>26</v>
      </c>
      <c r="C32" s="269">
        <f>IF('Lot 26'!$F$63=0,'Lot 26'!$E$63,'Lot 26'!$F$63)</f>
        <v>0</v>
      </c>
      <c r="D32" s="317">
        <f>IF(SUM('Lot 26'!$AG$16:$AG$24)=0,'Lot 26'!$E$60,'Lot 26'!$F$60)</f>
        <v>0</v>
      </c>
      <c r="E32" s="317"/>
      <c r="F32" s="314">
        <f>IF(AND(SUM('Lot 26'!$AG$31:$AG$32)=0,SUM('Lot 26'!$W$48:$AF$48)=0),SUM('Lot 26'!$E$66+'Lot 26'!$E$64),SUM('Lot 26'!$F$66+'Lot 26'!$F$64))</f>
        <v>0</v>
      </c>
      <c r="G32" s="315"/>
      <c r="H32" s="316">
        <f>IF(AND('Lot 26'!$AG$16=0,'Lot 26'!$V$8=0),'Lot 26'!$E$56,'Lot 26'!$F$56)</f>
        <v>0</v>
      </c>
      <c r="I32" s="316"/>
      <c r="J32" s="311">
        <f>IF(AND('Lot 26'!$AG$16=0,'Lot 26'!$V$8=0,SUM('Lot 26'!$AG$16:$AG$24)=0,SUM('Lot 26'!$AG$31:$AG$32)=0,SUM('Lot 26'!$W$48:$AF$48)=0),'Lot 26'!$E$68,'Lot 26'!$F$68)</f>
        <v>0</v>
      </c>
      <c r="K32" s="311"/>
      <c r="L32" s="312" t="str">
        <f>IF('Lot 26'!$F$69="**Reject**","Yes",IF(AND('Lot 26'!$E$69="**Reject**",'Lot 26'!$F$68=0),"Yes","No"))</f>
        <v>No</v>
      </c>
      <c r="M32" s="313"/>
      <c r="O32" s="301">
        <f>IF(AND('Lot 26'!$K$55=0,'Lot 26'!$K$59=0),'Lot 26'!$J$62,'Lot 26'!$K$62)</f>
        <v>0</v>
      </c>
      <c r="P32" s="302"/>
    </row>
    <row r="33" spans="2:16" ht="20.100000000000001" customHeight="1" x14ac:dyDescent="0.25">
      <c r="B33" s="256">
        <v>27</v>
      </c>
      <c r="C33" s="269">
        <f>IF('Lot 27'!$F$63=0,'Lot 27'!$E$63,'Lot 27'!$F$63)</f>
        <v>0</v>
      </c>
      <c r="D33" s="317">
        <f>IF(SUM('Lot 27'!$AG$16:$AG$24)=0,'Lot 27'!$E$60,'Lot 27'!$F$60)</f>
        <v>0</v>
      </c>
      <c r="E33" s="317"/>
      <c r="F33" s="314">
        <f>IF(AND(SUM('Lot 27'!$AG$31:$AG$32)=0,SUM('Lot 27'!$W$48:$AF$48)=0),SUM('Lot 27'!$E$66+'Lot 27'!$E$64),SUM('Lot 27'!$F$66+'Lot 27'!$F$64))</f>
        <v>0</v>
      </c>
      <c r="G33" s="315"/>
      <c r="H33" s="316">
        <f>IF(AND('Lot 27'!$AG$16=0,'Lot 27'!$V$8=0),'Lot 27'!$E$56,'Lot 27'!$F$56)</f>
        <v>0</v>
      </c>
      <c r="I33" s="316"/>
      <c r="J33" s="311">
        <f>IF(AND('Lot 27'!$AG$16=0,'Lot 27'!$V$8=0,SUM('Lot 27'!$AG$16:$AG$24)=0,SUM('Lot 27'!$AG$31:$AG$32)=0,SUM('Lot 27'!$W$48:$AF$48)=0),'Lot 27'!$E$68,'Lot 27'!$F$68)</f>
        <v>0</v>
      </c>
      <c r="K33" s="311"/>
      <c r="L33" s="312" t="str">
        <f>IF('Lot 27'!$F$69="**Reject**","Yes",IF(AND('Lot 27'!$E$69="**Reject**",'Lot 27'!$F$68=0),"Yes","No"))</f>
        <v>No</v>
      </c>
      <c r="M33" s="313"/>
      <c r="O33" s="301">
        <f>IF(AND('Lot 27'!$K$55=0,'Lot 27'!$K$59=0),'Lot 27'!$J$62,'Lot 27'!$K$62)</f>
        <v>0</v>
      </c>
      <c r="P33" s="302"/>
    </row>
    <row r="34" spans="2:16" ht="20.100000000000001" customHeight="1" x14ac:dyDescent="0.25">
      <c r="B34" s="256">
        <v>28</v>
      </c>
      <c r="C34" s="269">
        <f>IF('Lot 28'!$F$63=0,'Lot 28'!$E$63,'Lot 28'!$F$63)</f>
        <v>0</v>
      </c>
      <c r="D34" s="317">
        <f>IF(SUM('Lot 28'!$AG$16:$AG$24)=0,'Lot 28'!$E$60,'Lot 28'!$F$60)</f>
        <v>0</v>
      </c>
      <c r="E34" s="317"/>
      <c r="F34" s="314">
        <f>IF(AND(SUM('Lot 28'!$AG$31:$AG$32)=0,SUM('Lot 28'!$W$48:$AF$48)=0),SUM('Lot 28'!$E$66+'Lot 28'!$E$64),SUM('Lot 28'!$F$66+'Lot 28'!$F$64))</f>
        <v>0</v>
      </c>
      <c r="G34" s="315"/>
      <c r="H34" s="316">
        <f>IF(AND('Lot 28'!$AG$16=0,'Lot 28'!$V$8=0),'Lot 28'!$E$56,'Lot 28'!$F$56)</f>
        <v>0</v>
      </c>
      <c r="I34" s="316"/>
      <c r="J34" s="311">
        <f>IF(AND('Lot 28'!$AG$16=0,'Lot 28'!$V$8=0,SUM('Lot 28'!$AG$16:$AG$24)=0,SUM('Lot 28'!$AG$31:$AG$32)=0,SUM('Lot 28'!$W$48:$AF$48)=0),'Lot 28'!$E$68,'Lot 28'!$F$68)</f>
        <v>0</v>
      </c>
      <c r="K34" s="311"/>
      <c r="L34" s="312" t="str">
        <f>IF('Lot 28'!$F$69="**Reject**","Yes",IF(AND('Lot 28'!$E$69="**Reject**",'Lot 28'!$F$68=0),"Yes","No"))</f>
        <v>No</v>
      </c>
      <c r="M34" s="313"/>
      <c r="O34" s="301">
        <f>IF(AND('Lot 28'!$K$55=0,'Lot 28'!$K$59=0),'Lot 28'!$J$62,'Lot 28'!$K$62)</f>
        <v>0</v>
      </c>
      <c r="P34" s="302"/>
    </row>
    <row r="35" spans="2:16" ht="20.100000000000001" customHeight="1" x14ac:dyDescent="0.25">
      <c r="B35" s="256">
        <v>29</v>
      </c>
      <c r="C35" s="269">
        <f>IF('Lot 29'!$F$63=0,'Lot 29'!$E$63,'Lot 29'!$F$63)</f>
        <v>0</v>
      </c>
      <c r="D35" s="317">
        <f>IF(SUM('Lot 29'!$AG$16:$AG$24)=0,'Lot 29'!$E$60,'Lot 29'!$F$60)</f>
        <v>0</v>
      </c>
      <c r="E35" s="317"/>
      <c r="F35" s="314">
        <f>IF(AND(SUM('Lot 29'!$AG$31:$AG$32)=0,SUM('Lot 29'!$W$48:$AF$48)=0),SUM('Lot 29'!$E$66+'Lot 29'!$E$64),SUM('Lot 29'!$F$66+'Lot 29'!$F$64))</f>
        <v>0</v>
      </c>
      <c r="G35" s="315"/>
      <c r="H35" s="316">
        <f>IF(AND('Lot 29'!$AG$16=0,'Lot 29'!$V$8=0),'Lot 29'!$E$56,'Lot 29'!$F$56)</f>
        <v>0</v>
      </c>
      <c r="I35" s="316"/>
      <c r="J35" s="311">
        <f>IF(AND('Lot 29'!$AG$16=0,'Lot 29'!$V$8=0,SUM('Lot 29'!$AG$16:$AG$24)=0,SUM('Lot 29'!$AG$31:$AG$32)=0,SUM('Lot 29'!$W$48:$AF$48)=0),'Lot 29'!$E$68,'Lot 29'!$F$68)</f>
        <v>0</v>
      </c>
      <c r="K35" s="311"/>
      <c r="L35" s="312" t="str">
        <f>IF('Lot 29'!$F$69="**Reject**","Yes",IF(AND('Lot 29'!$E$69="**Reject**",'Lot 29'!$F$68=0),"Yes","No"))</f>
        <v>No</v>
      </c>
      <c r="M35" s="313"/>
      <c r="O35" s="301">
        <f>IF(AND('Lot 29'!$K$55=0,'Lot 29'!$K$59=0),'Lot 29'!$J$62,'Lot 29'!$K$62)</f>
        <v>0</v>
      </c>
      <c r="P35" s="302"/>
    </row>
    <row r="36" spans="2:16" ht="20.100000000000001" customHeight="1" x14ac:dyDescent="0.25">
      <c r="B36" s="256">
        <v>30</v>
      </c>
      <c r="C36" s="269">
        <f>IF('Lot 30'!$F$63=0,'Lot 30'!$E$63,'Lot 30'!$F$63)</f>
        <v>0</v>
      </c>
      <c r="D36" s="317">
        <f>IF(SUM('Lot 30'!$AG$16:$AG$24)=0,'Lot 30'!$E$60,'Lot 30'!$F$60)</f>
        <v>0</v>
      </c>
      <c r="E36" s="317"/>
      <c r="F36" s="314">
        <f>IF(AND(SUM('Lot 30'!$AG$31:$AG$32)=0,SUM('Lot 30'!$W$48:$AF$48)=0),SUM('Lot 30'!$E$66+'Lot 30'!$E$64),SUM('Lot 30'!$F$66+'Lot 30'!$F$64))</f>
        <v>0</v>
      </c>
      <c r="G36" s="315"/>
      <c r="H36" s="316">
        <f>IF(AND('Lot 30'!$AG$16=0,'Lot 30'!$V$8=0),'Lot 30'!$E$56,'Lot 30'!$F$56)</f>
        <v>0</v>
      </c>
      <c r="I36" s="316"/>
      <c r="J36" s="311">
        <f>IF(AND('Lot 30'!$AG$16=0,'Lot 30'!$V$8=0,SUM('Lot 30'!$AG$16:$AG$24)=0,SUM('Lot 30'!$AG$31:$AG$32)=0,SUM('Lot 30'!$W$48:$AF$48)=0),'Lot 30'!$E$68,'Lot 30'!$F$68)</f>
        <v>0</v>
      </c>
      <c r="K36" s="311"/>
      <c r="L36" s="312" t="str">
        <f>IF('Lot 30'!$F$69="**Reject**","Yes",IF(AND('Lot 30'!$E$69="**Reject**",'Lot 30'!$F$68=0),"Yes","No"))</f>
        <v>No</v>
      </c>
      <c r="M36" s="313"/>
      <c r="O36" s="301">
        <f>IF(AND('Lot 30'!$K$55=0,'Lot 30'!$K$59=0),'Lot 30'!$J$62,'Lot 30'!$K$62)</f>
        <v>0</v>
      </c>
      <c r="P36" s="302"/>
    </row>
    <row r="37" spans="2:16" ht="20.100000000000001" customHeight="1" x14ac:dyDescent="0.25">
      <c r="B37" s="256">
        <v>31</v>
      </c>
      <c r="C37" s="269">
        <f>IF('Lot 31'!$F$63=0,'Lot 31'!$E$63,'Lot 31'!$F$63)</f>
        <v>0</v>
      </c>
      <c r="D37" s="317">
        <f>IF(SUM('Lot 31'!$AG$16:$AG$24)=0,'Lot 31'!$E$60,'Lot 31'!$F$60)</f>
        <v>0</v>
      </c>
      <c r="E37" s="317"/>
      <c r="F37" s="314">
        <f>IF(AND(SUM('Lot 31'!$AG$31:$AG$32)=0,SUM('Lot 31'!$W$48:$AF$48)=0),SUM('Lot 31'!$E$66+'Lot 31'!$E$64),SUM('Lot 31'!$F$66+'Lot 31'!$F$64))</f>
        <v>0</v>
      </c>
      <c r="G37" s="315"/>
      <c r="H37" s="316">
        <f>IF(AND('Lot 31'!$AG$16=0,'Lot 31'!$V$8=0),'Lot 31'!$E$56,'Lot 31'!$F$56)</f>
        <v>0</v>
      </c>
      <c r="I37" s="316"/>
      <c r="J37" s="311">
        <f>IF(AND('Lot 31'!$AG$16=0,'Lot 31'!$V$8=0,SUM('Lot 31'!$AG$16:$AG$24)=0,SUM('Lot 31'!$AG$31:$AG$32)=0,SUM('Lot 31'!$W$48:$AF$48)=0),'Lot 31'!$E$68,'Lot 31'!$F$68)</f>
        <v>0</v>
      </c>
      <c r="K37" s="311"/>
      <c r="L37" s="312" t="str">
        <f>IF('Lot 31'!$F$69="**Reject**","Yes",IF(AND('Lot 31'!$E$69="**Reject**",'Lot 31'!$F$68=0),"Yes","No"))</f>
        <v>No</v>
      </c>
      <c r="M37" s="313"/>
      <c r="O37" s="301">
        <f>IF(AND('Lot 31'!$K$55=0,'Lot 31'!$K$59=0),'Lot 31'!$J$62,'Lot 31'!$K$62)</f>
        <v>0</v>
      </c>
      <c r="P37" s="302"/>
    </row>
    <row r="38" spans="2:16" ht="20.100000000000001" customHeight="1" x14ac:dyDescent="0.25">
      <c r="B38" s="256">
        <v>32</v>
      </c>
      <c r="C38" s="269">
        <f>IF('Lot 32'!$F$63=0,'Lot 32'!$E$63,'Lot 32'!$F$63)</f>
        <v>0</v>
      </c>
      <c r="D38" s="317">
        <f>IF(SUM('Lot 32'!$AG$16:$AG$24)=0,'Lot 32'!$E$60,'Lot 32'!$F$60)</f>
        <v>0</v>
      </c>
      <c r="E38" s="317"/>
      <c r="F38" s="314">
        <f>IF(AND(SUM('Lot 32'!$AG$31:$AG$32)=0,SUM('Lot 32'!$W$48:$AF$48)=0),SUM('Lot 32'!$E$66+'Lot 32'!$E$64),SUM('Lot 32'!$F$66+'Lot 32'!$F$64))</f>
        <v>0</v>
      </c>
      <c r="G38" s="315"/>
      <c r="H38" s="316">
        <f>IF(AND('Lot 32'!$AG$16=0,'Lot 32'!$V$8=0),'Lot 32'!$E$56,'Lot 32'!$F$56)</f>
        <v>0</v>
      </c>
      <c r="I38" s="316"/>
      <c r="J38" s="311">
        <f>IF(AND('Lot 32'!$AG$16=0,'Lot 32'!$V$8=0,SUM('Lot 32'!$AG$16:$AG$24)=0,SUM('Lot 32'!$AG$31:$AG$32)=0,SUM('Lot 32'!$W$48:$AF$48)=0),'Lot 32'!$E$68,'Lot 32'!$F$68)</f>
        <v>0</v>
      </c>
      <c r="K38" s="311"/>
      <c r="L38" s="312" t="str">
        <f>IF('Lot 32'!$F$69="**Reject**","Yes",IF(AND('Lot 32'!$E$69="**Reject**",'Lot 32'!$F$68=0),"Yes","No"))</f>
        <v>No</v>
      </c>
      <c r="M38" s="313"/>
      <c r="O38" s="301">
        <f>IF(AND('Lot 32'!$K$55=0,'Lot 32'!$K$59=0),'Lot 32'!$J$62,'Lot 32'!$K$62)</f>
        <v>0</v>
      </c>
      <c r="P38" s="302"/>
    </row>
    <row r="39" spans="2:16" ht="20.100000000000001" customHeight="1" x14ac:dyDescent="0.25">
      <c r="B39" s="256">
        <v>33</v>
      </c>
      <c r="C39" s="269">
        <f>IF('Lot 33'!$F$63=0,'Lot 33'!$E$63,'Lot 33'!$F$63)</f>
        <v>0</v>
      </c>
      <c r="D39" s="317">
        <f>IF(SUM('Lot 33'!$AG$16:$AG$24)=0,'Lot 33'!$E$60,'Lot 33'!$F$60)</f>
        <v>0</v>
      </c>
      <c r="E39" s="317"/>
      <c r="F39" s="314">
        <f>IF(AND(SUM('Lot 33'!$AG$31:$AG$32)=0,SUM('Lot 33'!$W$48:$AF$48)=0),SUM('Lot 33'!$E$66+'Lot 33'!$E$64),SUM('Lot 33'!$F$66+'Lot 33'!$F$64))</f>
        <v>0</v>
      </c>
      <c r="G39" s="315"/>
      <c r="H39" s="316">
        <f>IF(AND('Lot 33'!$AG$16=0,'Lot 33'!$V$8=0),'Lot 33'!$E$56,'Lot 33'!$F$56)</f>
        <v>0</v>
      </c>
      <c r="I39" s="316"/>
      <c r="J39" s="311">
        <f>IF(AND('Lot 33'!$AG$16=0,'Lot 33'!$V$8=0,SUM('Lot 33'!$AG$16:$AG$24)=0,SUM('Lot 33'!$AG$31:$AG$32)=0,SUM('Lot 33'!$W$48:$AF$48)=0),'Lot 33'!$E$68,'Lot 33'!$F$68)</f>
        <v>0</v>
      </c>
      <c r="K39" s="311"/>
      <c r="L39" s="312" t="str">
        <f>IF('Lot 33'!$F$69="**Reject**","Yes",IF(AND('Lot 33'!$E$69="**Reject**",'Lot 33'!$F$68=0),"Yes","No"))</f>
        <v>No</v>
      </c>
      <c r="M39" s="313"/>
      <c r="O39" s="301">
        <f>IF(AND('Lot 33'!$K$55=0,'Lot 33'!$K$59=0),'Lot 33'!$J$62,'Lot 33'!$K$62)</f>
        <v>0</v>
      </c>
      <c r="P39" s="302"/>
    </row>
    <row r="40" spans="2:16" ht="20.100000000000001" customHeight="1" x14ac:dyDescent="0.25">
      <c r="B40" s="256">
        <v>34</v>
      </c>
      <c r="C40" s="269">
        <f>IF('Lot 34'!$F$63=0,'Lot 34'!$E$63,'Lot 34'!$F$63)</f>
        <v>0</v>
      </c>
      <c r="D40" s="317">
        <f>IF(SUM('Lot 34'!$AG$16:$AG$24)=0,'Lot 34'!$E$60,'Lot 34'!$F$60)</f>
        <v>0</v>
      </c>
      <c r="E40" s="317"/>
      <c r="F40" s="314">
        <f>IF(AND(SUM('Lot 34'!$AG$31:$AG$32)=0,SUM('Lot 34'!$W$48:$AF$48)=0),SUM('Lot 34'!$E$66+'Lot 34'!$E$64),SUM('Lot 34'!$F$66+'Lot 34'!$F$64))</f>
        <v>0</v>
      </c>
      <c r="G40" s="315"/>
      <c r="H40" s="316">
        <f>IF(AND('Lot 34'!$AG$16=0,'Lot 34'!$V$8=0),'Lot 34'!$E$56,'Lot 34'!$F$56)</f>
        <v>0</v>
      </c>
      <c r="I40" s="316"/>
      <c r="J40" s="311">
        <f>IF(AND('Lot 34'!$AG$16=0,'Lot 34'!$V$8=0,SUM('Lot 34'!$AG$16:$AG$24)=0,SUM('Lot 34'!$AG$31:$AG$32)=0,SUM('Lot 34'!$W$48:$AF$48)=0),'Lot 34'!$E$68,'Lot 34'!$F$68)</f>
        <v>0</v>
      </c>
      <c r="K40" s="311"/>
      <c r="L40" s="312" t="str">
        <f>IF('Lot 34'!$F$69="**Reject**","Yes",IF(AND('Lot 34'!$E$69="**Reject**",'Lot 34'!$F$68=0),"Yes","No"))</f>
        <v>No</v>
      </c>
      <c r="M40" s="313"/>
      <c r="O40" s="301">
        <f>IF(AND('Lot 34'!$K$55=0,'Lot 34'!$K$59=0),'Lot 34'!$J$62,'Lot 34'!$K$62)</f>
        <v>0</v>
      </c>
      <c r="P40" s="302"/>
    </row>
    <row r="41" spans="2:16" ht="20.25" customHeight="1" x14ac:dyDescent="0.25">
      <c r="B41" s="256">
        <v>35</v>
      </c>
      <c r="C41" s="269">
        <f>IF('Lot 35'!$F$63=0,'Lot 35'!$E$63,'Lot 35'!$F$63)</f>
        <v>0</v>
      </c>
      <c r="D41" s="317">
        <f>IF(SUM('Lot 35'!$AG$16:$AG$24)=0,'Lot 35'!$E$60,'Lot 35'!$F$60)</f>
        <v>0</v>
      </c>
      <c r="E41" s="317"/>
      <c r="F41" s="314">
        <f>IF(AND(SUM('Lot 35'!$AG$31:$AG$32)=0,SUM('Lot 35'!$W$48:$AF$48)=0),SUM('Lot 35'!$E$66+'Lot 35'!$E$64),SUM('Lot 35'!$F$66+'Lot 35'!$F$64))</f>
        <v>0</v>
      </c>
      <c r="G41" s="315"/>
      <c r="H41" s="316">
        <f>IF(AND('Lot 35'!$AG$16=0,'Lot 35'!$V$8=0),'Lot 35'!$E$56,'Lot 35'!$F$56)</f>
        <v>0</v>
      </c>
      <c r="I41" s="316"/>
      <c r="J41" s="311">
        <f>IF(AND('Lot 35'!$AG$16=0,'Lot 35'!$V$8=0,SUM('Lot 35'!$AG$16:$AG$24)=0,SUM('Lot 35'!$AG$31:$AG$32)=0,SUM('Lot 35'!$W$48:$AF$48)=0),'Lot 35'!$E$68,'Lot 35'!$F$68)</f>
        <v>0</v>
      </c>
      <c r="K41" s="311"/>
      <c r="L41" s="312" t="str">
        <f>IF('Lot 35'!$F$69="**Reject**","Yes",IF(AND('Lot 35'!$E$69="**Reject**",'Lot 35'!$F$68=0),"Yes","No"))</f>
        <v>No</v>
      </c>
      <c r="M41" s="313"/>
      <c r="O41" s="301">
        <f>IF(AND('Lot 35'!$K$55=0,'Lot 35'!$K$59=0),'Lot 35'!$J$62,'Lot 35'!$K$62)</f>
        <v>0</v>
      </c>
      <c r="P41" s="302"/>
    </row>
    <row r="42" spans="2:16" ht="20.100000000000001" customHeight="1" x14ac:dyDescent="0.25">
      <c r="B42" s="256">
        <v>36</v>
      </c>
      <c r="C42" s="269">
        <f>IF('Lot 36'!$F$63=0,'Lot 36'!$E$63,'Lot 36'!$F$63)</f>
        <v>0</v>
      </c>
      <c r="D42" s="317">
        <f>IF(SUM('Lot 36'!$AG$16:$AG$24)=0,'Lot 36'!$E$60,'Lot 36'!$F$60)</f>
        <v>0</v>
      </c>
      <c r="E42" s="317"/>
      <c r="F42" s="314">
        <f>IF(AND(SUM('Lot 36'!$AG$31:$AG$32)=0,SUM('Lot 36'!$W$48:$AF$48)=0),SUM('Lot 36'!$E$66+'Lot 36'!$E$64),SUM('Lot 36'!$F$66+'Lot 36'!$F$64))</f>
        <v>0</v>
      </c>
      <c r="G42" s="315"/>
      <c r="H42" s="316">
        <f>IF(AND('Lot 36'!$AG$16=0,'Lot 36'!$V$8=0),'Lot 36'!$E$56,'Lot 36'!$F$56)</f>
        <v>0</v>
      </c>
      <c r="I42" s="316"/>
      <c r="J42" s="311">
        <f>IF(AND('Lot 36'!$AG$16=0,'Lot 36'!$V$8=0,SUM('Lot 36'!$AG$16:$AG$24)=0,SUM('Lot 36'!$AG$31:$AG$32)=0,SUM('Lot 36'!$W$48:$AF$48)=0),'Lot 36'!$E$68,'Lot 36'!$F$68)</f>
        <v>0</v>
      </c>
      <c r="K42" s="311"/>
      <c r="L42" s="312" t="str">
        <f>IF('Lot 36'!$F$69="**Reject**","Yes",IF(AND('Lot 36'!$E$69="**Reject**",'Lot 36'!$F$68=0),"Yes","No"))</f>
        <v>No</v>
      </c>
      <c r="M42" s="313"/>
      <c r="O42" s="301">
        <f>IF(AND('Lot 36'!$K$55=0,'Lot 36'!$K$59=0),'Lot 36'!$J$62,'Lot 36'!$K$62)</f>
        <v>0</v>
      </c>
      <c r="P42" s="302"/>
    </row>
    <row r="43" spans="2:16" ht="20.100000000000001" customHeight="1" x14ac:dyDescent="0.25">
      <c r="B43" s="256">
        <v>37</v>
      </c>
      <c r="C43" s="269">
        <f>IF('Lot 37'!$F$63=0,'Lot 37'!$E$63,'Lot 37'!$F$63)</f>
        <v>0</v>
      </c>
      <c r="D43" s="317">
        <f>IF(SUM('Lot 37'!$AG$16:$AG$24)=0,'Lot 37'!$E$60,'Lot 37'!$F$60)</f>
        <v>0</v>
      </c>
      <c r="E43" s="317"/>
      <c r="F43" s="314">
        <f>IF(AND(SUM('Lot 37'!$AG$31:$AG$32)=0,SUM('Lot 37'!$W$48:$AF$48)=0),SUM('Lot 37'!$E$66+'Lot 37'!$E$64),SUM('Lot 37'!$F$66+'Lot 37'!$F$64))</f>
        <v>0</v>
      </c>
      <c r="G43" s="315"/>
      <c r="H43" s="316">
        <f>IF(AND('Lot 37'!$AG$16=0,'Lot 37'!$V$8=0),'Lot 37'!$E$56,'Lot 37'!$F$56)</f>
        <v>0</v>
      </c>
      <c r="I43" s="316"/>
      <c r="J43" s="311">
        <f>IF(AND('Lot 37'!$AG$16=0,'Lot 37'!$V$8=0,SUM('Lot 37'!$AG$16:$AG$24)=0,SUM('Lot 37'!$AG$31:$AG$32)=0,SUM('Lot 37'!$W$48:$AF$48)=0),'Lot 37'!$E$68,'Lot 37'!$F$68)</f>
        <v>0</v>
      </c>
      <c r="K43" s="311"/>
      <c r="L43" s="312" t="str">
        <f>IF('Lot 37'!$F$69="**Reject**","Yes",IF(AND('Lot 37'!$E$69="**Reject**",'Lot 37'!$F$68=0),"Yes","No"))</f>
        <v>No</v>
      </c>
      <c r="M43" s="313"/>
      <c r="O43" s="301">
        <f>IF(AND('Lot 37'!$K$55=0,'Lot 37'!$K$59=0),'Lot 37'!$J$62,'Lot 37'!$K$62)</f>
        <v>0</v>
      </c>
      <c r="P43" s="302"/>
    </row>
    <row r="44" spans="2:16" ht="20.100000000000001" customHeight="1" x14ac:dyDescent="0.25">
      <c r="B44" s="256">
        <v>38</v>
      </c>
      <c r="C44" s="269">
        <f>IF('Lot 38'!$F$63=0,'Lot 38'!$E$63,'Lot 38'!$F$63)</f>
        <v>0</v>
      </c>
      <c r="D44" s="317">
        <f>IF(SUM('Lot 38'!$AG$16:$AG$24)=0,'Lot 38'!$E$60,'Lot 38'!$F$60)</f>
        <v>0</v>
      </c>
      <c r="E44" s="317"/>
      <c r="F44" s="314">
        <f>IF(AND(SUM('Lot 38'!$AG$31:$AG$32)=0,SUM('Lot 38'!$W$48:$AF$48)=0),SUM('Lot 38'!$E$66+'Lot 38'!$E$64),SUM('Lot 38'!$F$66+'Lot 38'!$F$64))</f>
        <v>0</v>
      </c>
      <c r="G44" s="315"/>
      <c r="H44" s="316">
        <f>IF(AND('Lot 38'!$AG$16=0,'Lot 38'!$V$8=0),'Lot 38'!$E$56,'Lot 38'!$F$56)</f>
        <v>0</v>
      </c>
      <c r="I44" s="316"/>
      <c r="J44" s="311">
        <f>IF(AND('Lot 38'!$AG$16=0,'Lot 38'!$V$8=0,SUM('Lot 38'!$AG$16:$AG$24)=0,SUM('Lot 38'!$AG$31:$AG$32)=0,SUM('Lot 38'!$W$48:$AF$48)=0),'Lot 38'!$E$68,'Lot 38'!$F$68)</f>
        <v>0</v>
      </c>
      <c r="K44" s="311"/>
      <c r="L44" s="312" t="str">
        <f>IF('Lot 38'!$F$69="**Reject**","Yes",IF(AND('Lot 38'!$E$69="**Reject**",'Lot 38'!$F$68=0),"Yes","No"))</f>
        <v>No</v>
      </c>
      <c r="M44" s="313"/>
      <c r="O44" s="301">
        <f>IF(AND('Lot 38'!$K$55=0,'Lot 38'!$K$59=0),'Lot 38'!$J$62,'Lot 38'!$K$62)</f>
        <v>0</v>
      </c>
      <c r="P44" s="302"/>
    </row>
    <row r="45" spans="2:16" ht="20.100000000000001" customHeight="1" x14ac:dyDescent="0.25">
      <c r="B45" s="256">
        <v>39</v>
      </c>
      <c r="C45" s="269">
        <f>IF('Lot 39'!$F$63=0,'Lot 39'!$E$63,'Lot 39'!$F$63)</f>
        <v>0</v>
      </c>
      <c r="D45" s="317">
        <f>IF(SUM('Lot 39'!$AG$16:$AG$24)=0,'Lot 39'!$E$60,'Lot 39'!$F$60)</f>
        <v>0</v>
      </c>
      <c r="E45" s="317"/>
      <c r="F45" s="314">
        <f>IF(AND(SUM('Lot 39'!$AG$31:$AG$32)=0,SUM('Lot 39'!$W$48:$AF$48)=0),SUM('Lot 39'!$E$66+'Lot 39'!$E$64),SUM('Lot 39'!$F$66+'Lot 39'!$F$64))</f>
        <v>0</v>
      </c>
      <c r="G45" s="315"/>
      <c r="H45" s="316">
        <f>IF(AND('Lot 39'!$AG$16=0,'Lot 39'!$V$8=0),'Lot 39'!$E$56,'Lot 39'!$F$56)</f>
        <v>0</v>
      </c>
      <c r="I45" s="316"/>
      <c r="J45" s="311">
        <f>IF(AND('Lot 39'!$AG$16=0,'Lot 39'!$V$8=0,SUM('Lot 39'!$AG$16:$AG$24)=0,SUM('Lot 39'!$AG$31:$AG$32)=0,SUM('Lot 39'!$W$48:$AF$48)=0),'Lot 39'!$E$68,'Lot 39'!$F$68)</f>
        <v>0</v>
      </c>
      <c r="K45" s="311"/>
      <c r="L45" s="312" t="str">
        <f>IF('Lot 39'!$F$69="**Reject**","Yes",IF(AND('Lot 39'!$E$69="**Reject**",'Lot 39'!$F$68=0),"Yes","No"))</f>
        <v>No</v>
      </c>
      <c r="M45" s="313"/>
      <c r="O45" s="301">
        <f>IF(AND('Lot 39'!$K$55=0,'Lot 39'!$K$59=0),'Lot 39'!$J$62,'Lot 39'!$K$62)</f>
        <v>0</v>
      </c>
      <c r="P45" s="302"/>
    </row>
    <row r="46" spans="2:16" ht="20.100000000000001" customHeight="1" thickBot="1" x14ac:dyDescent="0.3">
      <c r="B46" s="259">
        <v>40</v>
      </c>
      <c r="C46" s="270">
        <f>IF('Lot 40'!$F$63=0,'Lot 40'!$E$63,'Lot 40'!$F$63)</f>
        <v>0</v>
      </c>
      <c r="D46" s="317">
        <f>IF(SUM('Lot 40'!$AG$16:$AG$24)=0,'Lot 40'!$E$60,'Lot 40'!$F$60)</f>
        <v>0</v>
      </c>
      <c r="E46" s="317"/>
      <c r="F46" s="314">
        <f>IF(AND(SUM('Lot 40'!$AG$31:$AG$32)=0,SUM('Lot 40'!$W$48:$AF$48)=0),SUM('Lot 40'!$E$66+'Lot 40'!$E$64),SUM('Lot 40'!$F$66+'Lot 40'!$F$64))</f>
        <v>0</v>
      </c>
      <c r="G46" s="315"/>
      <c r="H46" s="316">
        <f>IF(AND('Lot 40'!$AG$16=0,'Lot 40'!$V$8=0),'Lot 40'!$E$56,'Lot 40'!$F$56)</f>
        <v>0</v>
      </c>
      <c r="I46" s="316"/>
      <c r="J46" s="311">
        <f>IF(AND('Lot 40'!$AG$16=0,'Lot 40'!$V$8=0,SUM('Lot 40'!$AG$16:$AG$24)=0,SUM('Lot 40'!$AG$31:$AG$32)=0,SUM('Lot 40'!$W$48:$AF$48)=0),'Lot 40'!$E$68,'Lot 40'!$F$68)</f>
        <v>0</v>
      </c>
      <c r="K46" s="311"/>
      <c r="L46" s="312" t="str">
        <f>IF('Lot 40'!$F$69="**Reject**","Yes",IF(AND('Lot 40'!$E$69="**Reject**",'Lot 40'!$F$68=0),"Yes","No"))</f>
        <v>No</v>
      </c>
      <c r="M46" s="313"/>
      <c r="O46" s="301">
        <f>IF(AND('Lot 40'!$K$55=0,'Lot 40'!$K$59=0),'Lot 40'!$J$62,'Lot 40'!$K$62)</f>
        <v>0</v>
      </c>
      <c r="P46" s="302"/>
    </row>
    <row r="47" spans="2:16" ht="20.100000000000001" customHeight="1" thickTop="1" thickBot="1" x14ac:dyDescent="0.3">
      <c r="B47" s="260" t="s">
        <v>99</v>
      </c>
      <c r="C47" s="271">
        <f>SUM(C7:C46)</f>
        <v>0</v>
      </c>
      <c r="D47" s="307">
        <f>SUM(D7:E46)</f>
        <v>0</v>
      </c>
      <c r="E47" s="308"/>
      <c r="F47" s="307">
        <f t="shared" ref="F47" si="0">SUM(F7:G46)</f>
        <v>0</v>
      </c>
      <c r="G47" s="308"/>
      <c r="H47" s="307">
        <f t="shared" ref="H47" si="1">SUM(H7:I46)</f>
        <v>0</v>
      </c>
      <c r="I47" s="308"/>
      <c r="J47" s="307">
        <f t="shared" ref="J47" si="2">SUM(J7:K46)</f>
        <v>0</v>
      </c>
      <c r="K47" s="308"/>
      <c r="L47" s="309">
        <f>COUNTIF(L7:M46,"Yes")</f>
        <v>0</v>
      </c>
      <c r="M47" s="310"/>
      <c r="O47" s="303">
        <f>SUM(O7:P46)</f>
        <v>0</v>
      </c>
      <c r="P47" s="304"/>
    </row>
  </sheetData>
  <customSheetViews>
    <customSheetView guid="{28022854-E754-4F82-A4DE-EBFB509B9664}" scale="80" topLeftCell="A4">
      <selection activeCell="I53" sqref="I53"/>
      <pageMargins left="0.7" right="0.7" top="0.75" bottom="0.75" header="0.3" footer="0.3"/>
      <pageSetup orientation="portrait" horizontalDpi="1200" verticalDpi="1200" r:id="rId1"/>
    </customSheetView>
    <customSheetView guid="{94DF1FDC-7D0A-443B-A582-02D4D32F7BA9}" scale="80">
      <selection activeCell="L8" sqref="L8:M8"/>
      <pageMargins left="0.7" right="0.7" top="0.75" bottom="0.75" header="0.3" footer="0.3"/>
      <pageSetup orientation="portrait" horizontalDpi="1200" verticalDpi="1200" r:id="rId2"/>
    </customSheetView>
  </customSheetViews>
  <mergeCells count="255">
    <mergeCell ref="L30:M30"/>
    <mergeCell ref="L31:M31"/>
    <mergeCell ref="B2:M2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D21:E21"/>
    <mergeCell ref="F25:G25"/>
    <mergeCell ref="F26:G26"/>
    <mergeCell ref="H32:I32"/>
    <mergeCell ref="F32:G32"/>
    <mergeCell ref="D6:E6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F31:G31"/>
    <mergeCell ref="D19:E19"/>
    <mergeCell ref="D20:E20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D15:E15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27:E27"/>
    <mergeCell ref="F15:G15"/>
    <mergeCell ref="F16:G16"/>
    <mergeCell ref="F17:G17"/>
    <mergeCell ref="F18:G18"/>
    <mergeCell ref="D16:E16"/>
    <mergeCell ref="D17:E17"/>
    <mergeCell ref="D18:E18"/>
    <mergeCell ref="H6:I6"/>
    <mergeCell ref="H7:I7"/>
    <mergeCell ref="H8:I8"/>
    <mergeCell ref="F14:G14"/>
    <mergeCell ref="H9:I9"/>
    <mergeCell ref="H10:I10"/>
    <mergeCell ref="H11:I11"/>
    <mergeCell ref="H12:I12"/>
    <mergeCell ref="H13:I13"/>
    <mergeCell ref="F13:G13"/>
    <mergeCell ref="F7:G7"/>
    <mergeCell ref="F8:G8"/>
    <mergeCell ref="F9:G9"/>
    <mergeCell ref="F10:G10"/>
    <mergeCell ref="F11:G11"/>
    <mergeCell ref="F12:G12"/>
    <mergeCell ref="D7:E7"/>
    <mergeCell ref="B5:M5"/>
    <mergeCell ref="L6:M6"/>
    <mergeCell ref="L7:M7"/>
    <mergeCell ref="L8:M8"/>
    <mergeCell ref="L9:M9"/>
    <mergeCell ref="L10:M10"/>
    <mergeCell ref="L11:M11"/>
    <mergeCell ref="J13:K13"/>
    <mergeCell ref="J14:K14"/>
    <mergeCell ref="J6:K6"/>
    <mergeCell ref="J7:K7"/>
    <mergeCell ref="J8:K8"/>
    <mergeCell ref="J9:K9"/>
    <mergeCell ref="J10:K10"/>
    <mergeCell ref="J11:K11"/>
    <mergeCell ref="J12:K12"/>
    <mergeCell ref="F6:G6"/>
    <mergeCell ref="D8:E8"/>
    <mergeCell ref="D9:E9"/>
    <mergeCell ref="D10:E10"/>
    <mergeCell ref="D11:E11"/>
    <mergeCell ref="D13:E13"/>
    <mergeCell ref="D12:E12"/>
    <mergeCell ref="D14:E14"/>
    <mergeCell ref="J15:K15"/>
    <mergeCell ref="J16:K16"/>
    <mergeCell ref="J17:K17"/>
    <mergeCell ref="J18:K18"/>
    <mergeCell ref="J19:K19"/>
    <mergeCell ref="J20:K20"/>
    <mergeCell ref="J21:K21"/>
    <mergeCell ref="J31:K3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F40:G40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F43:G43"/>
    <mergeCell ref="F44:G44"/>
    <mergeCell ref="F41:G41"/>
    <mergeCell ref="J42:K42"/>
    <mergeCell ref="J43:K43"/>
    <mergeCell ref="J44:K44"/>
    <mergeCell ref="F45:G45"/>
    <mergeCell ref="F46:G46"/>
    <mergeCell ref="H41:I41"/>
    <mergeCell ref="H42:I42"/>
    <mergeCell ref="H43:I43"/>
    <mergeCell ref="H44:I44"/>
    <mergeCell ref="H45:I45"/>
    <mergeCell ref="H46:I46"/>
    <mergeCell ref="J34:K34"/>
    <mergeCell ref="J35:K35"/>
    <mergeCell ref="J36:K36"/>
    <mergeCell ref="J37:K37"/>
    <mergeCell ref="J38:K38"/>
    <mergeCell ref="J39:K39"/>
    <mergeCell ref="J40:K40"/>
    <mergeCell ref="F42:G42"/>
    <mergeCell ref="H33:I33"/>
    <mergeCell ref="H34:I34"/>
    <mergeCell ref="H35:I35"/>
    <mergeCell ref="H36:I36"/>
    <mergeCell ref="H37:I37"/>
    <mergeCell ref="H38:I38"/>
    <mergeCell ref="H39:I39"/>
    <mergeCell ref="H40:I40"/>
    <mergeCell ref="F33:G33"/>
    <mergeCell ref="F34:G34"/>
    <mergeCell ref="F35:G35"/>
    <mergeCell ref="F36:G36"/>
    <mergeCell ref="F37:G37"/>
    <mergeCell ref="F38:G38"/>
    <mergeCell ref="F39:G39"/>
    <mergeCell ref="J41:K41"/>
    <mergeCell ref="D47:E47"/>
    <mergeCell ref="F47:G47"/>
    <mergeCell ref="H47:I47"/>
    <mergeCell ref="J47:K47"/>
    <mergeCell ref="L47:M47"/>
    <mergeCell ref="J45:K45"/>
    <mergeCell ref="J46:K46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J32:K32"/>
    <mergeCell ref="J33:K33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41:P41"/>
    <mergeCell ref="O42:P42"/>
    <mergeCell ref="O43:P43"/>
    <mergeCell ref="O44:P44"/>
    <mergeCell ref="O45:P45"/>
    <mergeCell ref="O46:P46"/>
    <mergeCell ref="O47:P47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</mergeCells>
  <conditionalFormatting sqref="L7:M46">
    <cfRule type="cellIs" dxfId="1" priority="2" operator="equal">
      <formula>"Yes"</formula>
    </cfRule>
  </conditionalFormatting>
  <conditionalFormatting sqref="L47:M47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18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19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topLeftCell="A43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20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21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22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23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24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25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topLeftCell="A55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26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topLeftCell="A43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27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T101"/>
  <sheetViews>
    <sheetView topLeftCell="A33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158"/>
      <c r="G4" s="272" t="s">
        <v>26</v>
      </c>
      <c r="H4" s="274"/>
      <c r="I4" s="158"/>
      <c r="J4" s="319" t="s">
        <v>73</v>
      </c>
      <c r="K4" s="320"/>
      <c r="L4" s="158"/>
      <c r="M4" s="387" t="s">
        <v>91</v>
      </c>
      <c r="N4" s="388"/>
      <c r="O4" s="158"/>
      <c r="P4" s="252" t="s">
        <v>4</v>
      </c>
      <c r="Q4" s="253">
        <v>1</v>
      </c>
      <c r="R4" s="182"/>
      <c r="S4" s="158"/>
      <c r="T4" s="63"/>
      <c r="U4" s="272" t="s">
        <v>26</v>
      </c>
      <c r="V4" s="274"/>
      <c r="W4" s="148"/>
      <c r="X4" s="272" t="s">
        <v>73</v>
      </c>
      <c r="Y4" s="274"/>
      <c r="Z4" s="159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158"/>
      <c r="G5" s="70" t="s">
        <v>25</v>
      </c>
      <c r="H5" s="225"/>
      <c r="I5" s="158"/>
      <c r="J5" s="70" t="s">
        <v>5</v>
      </c>
      <c r="K5" s="73">
        <f>IFERROR('Input Sheet'!C13+((O16-(E6*H8)-'Input Sheet'!C14)/100)*'Input Sheet'!C15,0)</f>
        <v>0</v>
      </c>
      <c r="L5" s="158"/>
      <c r="M5" s="70" t="s">
        <v>82</v>
      </c>
      <c r="N5" s="74">
        <f>IF('Input Sheet'!C16=0,0,('Input Sheet'!C16+((O16-(E6*H8)-'Input Sheet'!C14)/100)*'Input Sheet'!C15))</f>
        <v>0</v>
      </c>
      <c r="O5" s="158"/>
      <c r="P5" s="158"/>
      <c r="Q5" s="158"/>
      <c r="R5" s="182"/>
      <c r="S5" s="158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159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158"/>
      <c r="G6" s="70" t="s">
        <v>25</v>
      </c>
      <c r="H6" s="225"/>
      <c r="I6" s="158"/>
      <c r="J6" s="71" t="s">
        <v>43</v>
      </c>
      <c r="K6" s="75"/>
      <c r="L6" s="158"/>
      <c r="M6" s="71" t="s">
        <v>74</v>
      </c>
      <c r="N6" s="75"/>
      <c r="O6" s="158"/>
      <c r="P6" s="158"/>
      <c r="Q6" s="158"/>
      <c r="R6" s="182"/>
      <c r="S6" s="158"/>
      <c r="T6" s="63"/>
      <c r="U6" s="70" t="s">
        <v>25</v>
      </c>
      <c r="V6" s="226"/>
      <c r="W6" s="211"/>
      <c r="X6" s="159"/>
      <c r="Y6" s="159"/>
      <c r="Z6" s="159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158"/>
      <c r="G7" s="70" t="s">
        <v>25</v>
      </c>
      <c r="H7" s="225"/>
      <c r="I7" s="158"/>
      <c r="J7" s="158"/>
      <c r="K7" s="161"/>
      <c r="L7" s="158"/>
      <c r="M7" s="158"/>
      <c r="N7" s="158"/>
      <c r="O7" s="158"/>
      <c r="P7" s="158"/>
      <c r="Q7" s="158"/>
      <c r="R7" s="182"/>
      <c r="S7" s="158"/>
      <c r="T7" s="63"/>
      <c r="U7" s="70" t="s">
        <v>25</v>
      </c>
      <c r="V7" s="226"/>
      <c r="W7" s="207"/>
      <c r="X7" s="441" t="s">
        <v>91</v>
      </c>
      <c r="Y7" s="442"/>
      <c r="Z7" s="159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158"/>
      <c r="G8" s="72" t="s">
        <v>2</v>
      </c>
      <c r="H8" s="76">
        <f>IFERROR((ROUND(AVERAGE(H5:H7),2)),0)</f>
        <v>0</v>
      </c>
      <c r="I8" s="158"/>
      <c r="J8" s="1"/>
      <c r="K8" s="235"/>
      <c r="L8" s="235"/>
      <c r="M8" s="235"/>
      <c r="N8" s="235"/>
      <c r="O8" s="158"/>
      <c r="P8" s="158"/>
      <c r="Q8" s="158"/>
      <c r="R8" s="182"/>
      <c r="S8" s="158"/>
      <c r="T8" s="63"/>
      <c r="U8" s="72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159"/>
      <c r="AA8" s="209"/>
      <c r="AB8" s="210"/>
      <c r="AC8" s="210"/>
      <c r="AD8" s="210"/>
      <c r="AE8" s="210"/>
      <c r="AF8" s="210"/>
      <c r="AG8" s="210"/>
      <c r="AH8" s="210"/>
      <c r="AI8" s="159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158"/>
      <c r="G9" s="157"/>
      <c r="H9" s="157"/>
      <c r="I9" s="158"/>
      <c r="J9" s="272" t="s">
        <v>80</v>
      </c>
      <c r="K9" s="273"/>
      <c r="L9" s="273"/>
      <c r="M9" s="273"/>
      <c r="N9" s="274"/>
      <c r="O9" s="158"/>
      <c r="P9" s="158"/>
      <c r="Q9" s="158"/>
      <c r="R9" s="182"/>
      <c r="S9" s="158"/>
      <c r="T9" s="63"/>
      <c r="U9" s="153"/>
      <c r="V9" s="148"/>
      <c r="W9" s="207"/>
      <c r="X9" s="159"/>
      <c r="Y9" s="159"/>
      <c r="Z9" s="159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158"/>
      <c r="G10" s="159"/>
      <c r="H10" s="159"/>
      <c r="I10" s="158"/>
      <c r="J10" s="338"/>
      <c r="K10" s="339"/>
      <c r="L10" s="339"/>
      <c r="M10" s="339"/>
      <c r="N10" s="340"/>
      <c r="O10" s="158"/>
      <c r="P10" s="158"/>
      <c r="Q10" s="158"/>
      <c r="R10" s="182"/>
      <c r="S10" s="158"/>
      <c r="T10" s="63"/>
      <c r="U10" s="159"/>
      <c r="V10" s="159"/>
      <c r="W10" s="207"/>
      <c r="X10" s="159"/>
      <c r="Y10" s="159"/>
      <c r="Z10" s="159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158"/>
      <c r="G11" s="159"/>
      <c r="H11" s="159"/>
      <c r="I11" s="158"/>
      <c r="J11" s="341"/>
      <c r="K11" s="342"/>
      <c r="L11" s="342"/>
      <c r="M11" s="342"/>
      <c r="N11" s="343"/>
      <c r="O11" s="158"/>
      <c r="P11" s="158"/>
      <c r="Q11" s="158"/>
      <c r="R11" s="182"/>
      <c r="S11" s="158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159"/>
      <c r="AE11" s="159"/>
      <c r="AF11" s="159"/>
      <c r="AG11" s="159"/>
      <c r="AH11" s="159"/>
      <c r="AI11" s="159"/>
      <c r="AJ11" s="212"/>
    </row>
    <row r="12" spans="2:46" ht="20.100000000000001" customHeight="1" thickBot="1" x14ac:dyDescent="0.3">
      <c r="B12" s="180"/>
      <c r="C12" s="153"/>
      <c r="D12" s="153"/>
      <c r="E12" s="221"/>
      <c r="F12" s="158"/>
      <c r="G12" s="159"/>
      <c r="H12" s="159"/>
      <c r="I12" s="158"/>
      <c r="J12" s="158"/>
      <c r="K12" s="158"/>
      <c r="L12" s="158"/>
      <c r="M12" s="158"/>
      <c r="N12" s="158"/>
      <c r="O12" s="158"/>
      <c r="P12" s="158"/>
      <c r="Q12" s="158"/>
      <c r="R12" s="182"/>
      <c r="S12" s="158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159"/>
      <c r="AE12" s="159"/>
      <c r="AF12" s="159"/>
      <c r="AG12" s="159"/>
      <c r="AH12" s="159"/>
      <c r="AI12" s="159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158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4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19"/>
      <c r="AM16" s="19"/>
      <c r="AN16" s="14"/>
      <c r="AO16" s="14"/>
      <c r="AP16" s="14"/>
      <c r="AQ16" s="14"/>
      <c r="AR16" s="14"/>
      <c r="AS16" s="14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4"/>
      <c r="AO17" s="14"/>
      <c r="AP17" s="14"/>
      <c r="AQ17" s="14"/>
      <c r="AR17" s="14"/>
      <c r="AS17" s="14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20"/>
      <c r="AM18" s="20"/>
      <c r="AN18" s="9"/>
      <c r="AO18" s="9"/>
      <c r="AP18" s="9"/>
      <c r="AQ18" s="9"/>
      <c r="AR18" s="9"/>
      <c r="AS18" s="9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9"/>
      <c r="AO19" s="9"/>
      <c r="AP19" s="9"/>
      <c r="AQ19" s="9"/>
      <c r="AR19" s="9"/>
      <c r="AS19" s="9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9"/>
      <c r="AO20" s="9"/>
      <c r="AP20" s="9"/>
      <c r="AQ20" s="9"/>
      <c r="AR20" s="9"/>
      <c r="AS20" s="9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9"/>
      <c r="AO21" s="9"/>
      <c r="AP21" s="9"/>
      <c r="AQ21" s="9"/>
      <c r="AR21" s="9"/>
      <c r="AS21" s="9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9"/>
      <c r="AO22" s="9"/>
      <c r="AP22" s="9"/>
      <c r="AQ22" s="9"/>
      <c r="AR22" s="9"/>
      <c r="AS22" s="9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9"/>
      <c r="AO23" s="9"/>
      <c r="AP23" s="9"/>
      <c r="AQ23" s="9"/>
      <c r="AR23" s="9"/>
      <c r="AS23" s="9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9"/>
      <c r="AO24" s="9"/>
      <c r="AP24" s="9"/>
      <c r="AQ24" s="9"/>
      <c r="AR24" s="9"/>
      <c r="AS24" s="9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16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7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142" t="str">
        <f>E15</f>
        <v>#</v>
      </c>
      <c r="F30" s="142" t="str">
        <f t="shared" ref="F30:N30" si="0">F15</f>
        <v>#</v>
      </c>
      <c r="G30" s="142" t="str">
        <f t="shared" si="0"/>
        <v>#</v>
      </c>
      <c r="H30" s="142" t="str">
        <f t="shared" si="0"/>
        <v>#</v>
      </c>
      <c r="I30" s="142" t="str">
        <f t="shared" si="0"/>
        <v>#</v>
      </c>
      <c r="J30" s="142" t="str">
        <f t="shared" si="0"/>
        <v>#</v>
      </c>
      <c r="K30" s="142" t="str">
        <f t="shared" si="0"/>
        <v>#</v>
      </c>
      <c r="L30" s="142" t="str">
        <f t="shared" si="0"/>
        <v>#</v>
      </c>
      <c r="M30" s="142" t="str">
        <f t="shared" si="0"/>
        <v>#</v>
      </c>
      <c r="N30" s="142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78" t="str">
        <f>W15</f>
        <v>#</v>
      </c>
      <c r="X30" s="78" t="str">
        <f t="shared" ref="X30:AF30" si="1">X15</f>
        <v>#</v>
      </c>
      <c r="Y30" s="78" t="str">
        <f t="shared" si="1"/>
        <v>#</v>
      </c>
      <c r="Z30" s="78" t="str">
        <f t="shared" si="1"/>
        <v>#</v>
      </c>
      <c r="AA30" s="78" t="str">
        <f t="shared" si="1"/>
        <v>#</v>
      </c>
      <c r="AB30" s="78" t="str">
        <f t="shared" si="1"/>
        <v>#</v>
      </c>
      <c r="AC30" s="78" t="str">
        <f t="shared" si="1"/>
        <v>#</v>
      </c>
      <c r="AD30" s="78" t="str">
        <f t="shared" si="1"/>
        <v>#</v>
      </c>
      <c r="AE30" s="78" t="str">
        <f t="shared" si="1"/>
        <v>#</v>
      </c>
      <c r="AF30" s="78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159"/>
      <c r="P36" s="159"/>
      <c r="Q36" s="159"/>
      <c r="R36" s="191"/>
      <c r="S36" s="159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159"/>
      <c r="AH36" s="159"/>
      <c r="AI36" s="159"/>
      <c r="AJ36" s="64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158"/>
      <c r="Q39" s="159"/>
      <c r="R39" s="191"/>
      <c r="S39" s="159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158"/>
      <c r="AI39" s="159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159"/>
      <c r="P40" s="159"/>
      <c r="Q40" s="159"/>
      <c r="R40" s="191"/>
      <c r="S40" s="159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159"/>
      <c r="AH40" s="159"/>
      <c r="AI40" s="159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159"/>
      <c r="P41" s="159"/>
      <c r="Q41" s="159"/>
      <c r="R41" s="191"/>
      <c r="S41" s="159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159"/>
      <c r="AH41" s="159"/>
      <c r="AI41" s="159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159"/>
      <c r="P42" s="159"/>
      <c r="Q42" s="159"/>
      <c r="R42" s="191"/>
      <c r="S42" s="159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159"/>
      <c r="AH42" s="159"/>
      <c r="AI42" s="159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159"/>
      <c r="P43" s="159"/>
      <c r="Q43" s="159"/>
      <c r="R43" s="191"/>
      <c r="S43" s="159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159"/>
      <c r="AH43" s="159"/>
      <c r="AI43" s="159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159"/>
      <c r="P44" s="159"/>
      <c r="Q44" s="159"/>
      <c r="R44" s="191"/>
      <c r="S44" s="159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159"/>
      <c r="AH44" s="159"/>
      <c r="AI44" s="159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159"/>
      <c r="P45" s="159"/>
      <c r="Q45" s="159"/>
      <c r="R45" s="191"/>
      <c r="S45" s="159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159"/>
      <c r="AH45" s="159"/>
      <c r="AI45" s="159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159"/>
      <c r="P46" s="159"/>
      <c r="Q46" s="159"/>
      <c r="R46" s="191"/>
      <c r="S46" s="159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159"/>
      <c r="AH46" s="159"/>
      <c r="AI46" s="159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159"/>
      <c r="P47" s="159"/>
      <c r="Q47" s="159"/>
      <c r="R47" s="191"/>
      <c r="S47" s="159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159"/>
      <c r="AH47" s="159"/>
      <c r="AI47" s="159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159"/>
      <c r="P48" s="159"/>
      <c r="Q48" s="159"/>
      <c r="R48" s="191"/>
      <c r="S48" s="159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159"/>
      <c r="AH48" s="159"/>
      <c r="AI48" s="159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159"/>
      <c r="Q49" s="159"/>
      <c r="R49" s="191"/>
      <c r="S49" s="159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159"/>
      <c r="AI49" s="159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159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159"/>
      <c r="H51" s="159"/>
      <c r="I51" s="159"/>
      <c r="J51" s="159"/>
      <c r="K51" s="159"/>
      <c r="L51" s="159"/>
      <c r="M51" s="167"/>
      <c r="N51" s="159"/>
      <c r="O51" s="159"/>
      <c r="P51" s="159"/>
      <c r="Q51" s="159"/>
      <c r="R51" s="159"/>
      <c r="S51" s="159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159"/>
      <c r="Q52" s="159"/>
      <c r="R52" s="159"/>
      <c r="S52" s="159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159"/>
      <c r="H53" s="349"/>
      <c r="I53" s="350"/>
      <c r="J53" s="100" t="s">
        <v>65</v>
      </c>
      <c r="K53" s="101" t="s">
        <v>66</v>
      </c>
      <c r="L53" s="159"/>
      <c r="M53" s="159"/>
      <c r="N53" s="159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27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159"/>
      <c r="M54" s="159"/>
      <c r="N54" s="159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27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159"/>
      <c r="M55" s="159"/>
      <c r="N55" s="159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27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159"/>
      <c r="M56" s="159"/>
      <c r="N56" s="159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27"/>
      <c r="H57" s="323" t="s">
        <v>76</v>
      </c>
      <c r="I57" s="324"/>
      <c r="J57" s="324"/>
      <c r="K57" s="325"/>
      <c r="L57" s="159"/>
      <c r="M57" s="159"/>
      <c r="N57" s="159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27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159"/>
      <c r="M58" s="159"/>
      <c r="N58" s="159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27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159"/>
      <c r="M59" s="233"/>
      <c r="N59" s="159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27"/>
      <c r="H60" s="353" t="s">
        <v>46</v>
      </c>
      <c r="I60" s="354"/>
      <c r="J60" s="119">
        <f>J59*J58</f>
        <v>0</v>
      </c>
      <c r="K60" s="120">
        <f>IFERROR(K59*K58,0)</f>
        <v>0</v>
      </c>
      <c r="L60" s="159"/>
      <c r="M60" s="159"/>
      <c r="N60" s="159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27"/>
      <c r="H61" s="323" t="s">
        <v>77</v>
      </c>
      <c r="I61" s="324"/>
      <c r="J61" s="324"/>
      <c r="K61" s="325"/>
      <c r="L61" s="159"/>
      <c r="M61" s="159"/>
      <c r="N61" s="159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27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159"/>
      <c r="M62" s="159"/>
      <c r="N62" s="159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27"/>
      <c r="H63" s="168"/>
      <c r="I63" s="169"/>
      <c r="J63" s="223" t="str">
        <f>E69</f>
        <v/>
      </c>
      <c r="K63" s="223" t="str">
        <f>F69</f>
        <v/>
      </c>
      <c r="L63" s="159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27"/>
      <c r="H64" s="159"/>
      <c r="I64" s="159"/>
      <c r="J64" s="174"/>
      <c r="K64" s="174"/>
      <c r="L64" s="159"/>
      <c r="M64" s="232"/>
      <c r="N64" s="232"/>
      <c r="O64" s="232"/>
      <c r="P64" s="232"/>
      <c r="Q64" s="159"/>
      <c r="R64" s="159"/>
      <c r="S64" s="159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6" ht="20.100000000000001" customHeight="1" x14ac:dyDescent="0.25">
      <c r="C65" s="272" t="s">
        <v>48</v>
      </c>
      <c r="D65" s="273"/>
      <c r="E65" s="273"/>
      <c r="F65" s="274"/>
      <c r="G65" s="227"/>
      <c r="H65" s="159"/>
      <c r="I65" s="159"/>
      <c r="J65" s="174"/>
      <c r="K65" s="174"/>
      <c r="L65" s="159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6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27"/>
      <c r="H66" s="159"/>
      <c r="I66" s="159"/>
      <c r="J66" s="159"/>
      <c r="K66" s="159"/>
      <c r="L66" s="159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6" ht="20.100000000000001" customHeight="1" x14ac:dyDescent="0.25">
      <c r="C67" s="272" t="s">
        <v>61</v>
      </c>
      <c r="D67" s="273"/>
      <c r="E67" s="273"/>
      <c r="F67" s="274"/>
      <c r="G67" s="159"/>
      <c r="H67" s="167"/>
      <c r="I67" s="159"/>
      <c r="J67" s="159"/>
      <c r="K67" s="159"/>
      <c r="L67" s="159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6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6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159"/>
      <c r="H69" s="159"/>
      <c r="I69" s="159"/>
      <c r="J69" s="159"/>
      <c r="K69" s="159"/>
      <c r="L69" s="159"/>
      <c r="M69" s="159"/>
      <c r="N69" s="159"/>
      <c r="O69" s="159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6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159"/>
      <c r="I70" s="159"/>
      <c r="J70" s="159"/>
      <c r="K70" s="159"/>
      <c r="L70" s="159"/>
      <c r="M70" s="159"/>
      <c r="N70" s="159"/>
      <c r="O70" s="159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6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159"/>
      <c r="H71" s="159"/>
      <c r="I71" s="159"/>
      <c r="J71" s="159"/>
      <c r="K71" s="159"/>
      <c r="L71" s="159"/>
      <c r="M71" s="159"/>
      <c r="N71" s="159"/>
      <c r="O71" s="159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6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6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6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6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6" x14ac:dyDescent="0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52"/>
      <c r="AG76" s="52"/>
      <c r="AH76" s="52"/>
      <c r="AI76" s="52"/>
      <c r="AJ76" s="52"/>
    </row>
    <row r="77" spans="2:36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6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6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6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customSheetViews>
    <customSheetView guid="{28022854-E754-4F82-A4DE-EBFB509B9664}" scale="60" topLeftCell="A25">
      <selection activeCell="H58" sqref="H58"/>
      <pageMargins left="0.7" right="0.7" top="0.75" bottom="0.75" header="0.3" footer="0.3"/>
      <pageSetup orientation="portrait" horizontalDpi="1200" verticalDpi="1200" r:id="rId1"/>
    </customSheetView>
    <customSheetView guid="{94DF1FDC-7D0A-443B-A582-02D4D32F7BA9}" scale="80">
      <selection activeCell="V5" sqref="V5"/>
      <pageMargins left="0.7" right="0.7" top="0.75" bottom="0.75" header="0.3" footer="0.3"/>
      <pageSetup orientation="portrait" horizontalDpi="1200" verticalDpi="1200" r:id="rId2"/>
    </customSheetView>
  </customSheetViews>
  <mergeCells count="138">
    <mergeCell ref="T2:AJ2"/>
    <mergeCell ref="AD4:AI5"/>
    <mergeCell ref="AD6:AI6"/>
    <mergeCell ref="AD7:AI7"/>
    <mergeCell ref="U11:Y11"/>
    <mergeCell ref="U12:Y12"/>
    <mergeCell ref="AG14:AG15"/>
    <mergeCell ref="AH14:AH15"/>
    <mergeCell ref="AI14:AI15"/>
    <mergeCell ref="U4:V4"/>
    <mergeCell ref="X4:Y4"/>
    <mergeCell ref="AA4:AA5"/>
    <mergeCell ref="AB4:AB5"/>
    <mergeCell ref="AC4:AC5"/>
    <mergeCell ref="X7:Y7"/>
    <mergeCell ref="W14:AF14"/>
    <mergeCell ref="AG29:AG30"/>
    <mergeCell ref="AH29:AH30"/>
    <mergeCell ref="AI29:AI30"/>
    <mergeCell ref="U23:V23"/>
    <mergeCell ref="U14:V15"/>
    <mergeCell ref="W36:AF36"/>
    <mergeCell ref="U16:V16"/>
    <mergeCell ref="U17:V17"/>
    <mergeCell ref="U18:V18"/>
    <mergeCell ref="U19:V19"/>
    <mergeCell ref="U20:V20"/>
    <mergeCell ref="U21:V21"/>
    <mergeCell ref="U22:V22"/>
    <mergeCell ref="U50:V50"/>
    <mergeCell ref="U47:V47"/>
    <mergeCell ref="U38:V38"/>
    <mergeCell ref="U39:V39"/>
    <mergeCell ref="AG25:AI26"/>
    <mergeCell ref="AD33:AF33"/>
    <mergeCell ref="AD34:AF34"/>
    <mergeCell ref="U36:V37"/>
    <mergeCell ref="U24:V24"/>
    <mergeCell ref="U25:V25"/>
    <mergeCell ref="U26:V26"/>
    <mergeCell ref="U40:V40"/>
    <mergeCell ref="U41:V41"/>
    <mergeCell ref="U42:V42"/>
    <mergeCell ref="U31:V31"/>
    <mergeCell ref="U32:V32"/>
    <mergeCell ref="U29:V30"/>
    <mergeCell ref="U48:V48"/>
    <mergeCell ref="U49:V49"/>
    <mergeCell ref="U43:V43"/>
    <mergeCell ref="U44:V44"/>
    <mergeCell ref="U45:V45"/>
    <mergeCell ref="U46:V46"/>
    <mergeCell ref="W29:AF29"/>
    <mergeCell ref="C2:Q2"/>
    <mergeCell ref="G4:H4"/>
    <mergeCell ref="C4:E4"/>
    <mergeCell ref="M4:N4"/>
    <mergeCell ref="C5:D5"/>
    <mergeCell ref="C16:D16"/>
    <mergeCell ref="C25:D25"/>
    <mergeCell ref="C22:D22"/>
    <mergeCell ref="C23:D23"/>
    <mergeCell ref="C24:D24"/>
    <mergeCell ref="E14:N14"/>
    <mergeCell ref="C14:D15"/>
    <mergeCell ref="C17:D17"/>
    <mergeCell ref="C11:D11"/>
    <mergeCell ref="C6:D6"/>
    <mergeCell ref="C19:D19"/>
    <mergeCell ref="C20:D20"/>
    <mergeCell ref="C7:D7"/>
    <mergeCell ref="C8:D8"/>
    <mergeCell ref="C9:D9"/>
    <mergeCell ref="C10:D10"/>
    <mergeCell ref="C18:D18"/>
    <mergeCell ref="C21:D21"/>
    <mergeCell ref="O25:Q26"/>
    <mergeCell ref="C65:F65"/>
    <mergeCell ref="C67:F67"/>
    <mergeCell ref="C26:D26"/>
    <mergeCell ref="C29:D30"/>
    <mergeCell ref="C43:D43"/>
    <mergeCell ref="E36:N36"/>
    <mergeCell ref="E29:N29"/>
    <mergeCell ref="C54:D54"/>
    <mergeCell ref="C55:D55"/>
    <mergeCell ref="C56:D56"/>
    <mergeCell ref="C49:D49"/>
    <mergeCell ref="C44:D44"/>
    <mergeCell ref="C45:D45"/>
    <mergeCell ref="C31:D31"/>
    <mergeCell ref="C32:D32"/>
    <mergeCell ref="C36:D37"/>
    <mergeCell ref="C47:D47"/>
    <mergeCell ref="C39:D39"/>
    <mergeCell ref="C40:D40"/>
    <mergeCell ref="C38:D38"/>
    <mergeCell ref="C46:D46"/>
    <mergeCell ref="C48:D48"/>
    <mergeCell ref="C52:F52"/>
    <mergeCell ref="C50:D50"/>
    <mergeCell ref="C71:D71"/>
    <mergeCell ref="C69:D69"/>
    <mergeCell ref="C70:F70"/>
    <mergeCell ref="E71:F71"/>
    <mergeCell ref="H53:I53"/>
    <mergeCell ref="H57:K57"/>
    <mergeCell ref="H61:K61"/>
    <mergeCell ref="H54:I54"/>
    <mergeCell ref="H55:I55"/>
    <mergeCell ref="H56:I56"/>
    <mergeCell ref="H58:I58"/>
    <mergeCell ref="H59:I59"/>
    <mergeCell ref="H60:I60"/>
    <mergeCell ref="H62:I62"/>
    <mergeCell ref="C68:D68"/>
    <mergeCell ref="C66:D66"/>
    <mergeCell ref="C63:D63"/>
    <mergeCell ref="C64:D64"/>
    <mergeCell ref="C60:D60"/>
    <mergeCell ref="C62:D62"/>
    <mergeCell ref="C58:D58"/>
    <mergeCell ref="C59:D59"/>
    <mergeCell ref="C57:F57"/>
    <mergeCell ref="C61:F61"/>
    <mergeCell ref="J4:K4"/>
    <mergeCell ref="C41:D41"/>
    <mergeCell ref="C42:D42"/>
    <mergeCell ref="H52:K52"/>
    <mergeCell ref="O29:O30"/>
    <mergeCell ref="P29:P30"/>
    <mergeCell ref="Q29:Q30"/>
    <mergeCell ref="Q14:Q15"/>
    <mergeCell ref="O14:O15"/>
    <mergeCell ref="P14:P15"/>
    <mergeCell ref="J10:N10"/>
    <mergeCell ref="J11:N11"/>
    <mergeCell ref="J9:N9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28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29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topLeftCell="A34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30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31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32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33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34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35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36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37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2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38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39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40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topLeftCell="A31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3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topLeftCell="A49"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4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5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6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01"/>
  <sheetViews>
    <sheetView zoomScale="80" zoomScaleNormal="80" workbookViewId="0">
      <selection activeCell="F59" sqref="F59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73"/>
    </row>
    <row r="2" spans="2:46" ht="19.5" thickBot="1" x14ac:dyDescent="0.3">
      <c r="B2" s="197"/>
      <c r="C2" s="386" t="s">
        <v>72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198"/>
      <c r="S2" s="199"/>
      <c r="T2" s="425" t="s">
        <v>66</v>
      </c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46" ht="15.75" thickBot="1" x14ac:dyDescent="0.3">
      <c r="B3" s="18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81"/>
      <c r="S3" s="160"/>
      <c r="T3" s="63"/>
      <c r="U3" s="219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12"/>
    </row>
    <row r="4" spans="2:46" ht="20.100000000000001" customHeight="1" thickBot="1" x14ac:dyDescent="0.3">
      <c r="B4" s="180"/>
      <c r="C4" s="272" t="s">
        <v>92</v>
      </c>
      <c r="D4" s="273"/>
      <c r="E4" s="274"/>
      <c r="F4" s="232"/>
      <c r="G4" s="272" t="s">
        <v>26</v>
      </c>
      <c r="H4" s="274"/>
      <c r="I4" s="232"/>
      <c r="J4" s="319" t="s">
        <v>73</v>
      </c>
      <c r="K4" s="320"/>
      <c r="L4" s="232"/>
      <c r="M4" s="387" t="s">
        <v>91</v>
      </c>
      <c r="N4" s="388"/>
      <c r="O4" s="232"/>
      <c r="P4" s="252" t="s">
        <v>4</v>
      </c>
      <c r="Q4" s="253">
        <v>7</v>
      </c>
      <c r="R4" s="182"/>
      <c r="S4" s="232"/>
      <c r="T4" s="63"/>
      <c r="U4" s="272" t="s">
        <v>26</v>
      </c>
      <c r="V4" s="274"/>
      <c r="W4" s="148"/>
      <c r="X4" s="272" t="s">
        <v>73</v>
      </c>
      <c r="Y4" s="274"/>
      <c r="Z4" s="233"/>
      <c r="AA4" s="439" t="s">
        <v>84</v>
      </c>
      <c r="AB4" s="336" t="s">
        <v>85</v>
      </c>
      <c r="AC4" s="336" t="s">
        <v>83</v>
      </c>
      <c r="AD4" s="428" t="s">
        <v>80</v>
      </c>
      <c r="AE4" s="428"/>
      <c r="AF4" s="428"/>
      <c r="AG4" s="428"/>
      <c r="AH4" s="428"/>
      <c r="AI4" s="429"/>
      <c r="AJ4" s="212"/>
    </row>
    <row r="5" spans="2:46" ht="20.100000000000001" customHeight="1" thickBot="1" x14ac:dyDescent="0.3">
      <c r="B5" s="180"/>
      <c r="C5" s="389" t="s">
        <v>93</v>
      </c>
      <c r="D5" s="390"/>
      <c r="E5" s="88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1</v>
      </c>
      <c r="F5" s="232"/>
      <c r="G5" s="70" t="s">
        <v>25</v>
      </c>
      <c r="H5" s="225"/>
      <c r="I5" s="232"/>
      <c r="J5" s="70" t="s">
        <v>5</v>
      </c>
      <c r="K5" s="73">
        <f>IFERROR('Input Sheet'!C13+((O16-(E6*H8)-'Input Sheet'!C14)/100)*'Input Sheet'!C15,0)</f>
        <v>0</v>
      </c>
      <c r="L5" s="232"/>
      <c r="M5" s="70" t="s">
        <v>82</v>
      </c>
      <c r="N5" s="74">
        <f>IF('Input Sheet'!C16=0,0,('Input Sheet'!C16+((O16-(E6*H8)-'Input Sheet'!C14)/100)*'Input Sheet'!C15))</f>
        <v>0</v>
      </c>
      <c r="O5" s="232"/>
      <c r="P5" s="232"/>
      <c r="Q5" s="232"/>
      <c r="R5" s="182"/>
      <c r="S5" s="232"/>
      <c r="T5" s="63"/>
      <c r="U5" s="70" t="s">
        <v>25</v>
      </c>
      <c r="V5" s="226"/>
      <c r="W5" s="163"/>
      <c r="X5" s="126" t="s">
        <v>5</v>
      </c>
      <c r="Y5" s="127">
        <f>IFERROR(IF(AND(SUM(W16:AF25)=0,V8=0),0,('Input Sheet'!C13+(((IF(SUM(W16:AF16)=0,O16,AG16))-(IF(V8=0,(E6*H8),(E6*V8)))-'Input Sheet'!C14)/100)*'Input Sheet'!C15)),0)</f>
        <v>0</v>
      </c>
      <c r="Z5" s="233"/>
      <c r="AA5" s="440"/>
      <c r="AB5" s="337"/>
      <c r="AC5" s="337"/>
      <c r="AD5" s="430"/>
      <c r="AE5" s="430"/>
      <c r="AF5" s="430"/>
      <c r="AG5" s="430"/>
      <c r="AH5" s="430"/>
      <c r="AI5" s="431"/>
      <c r="AJ5" s="212"/>
    </row>
    <row r="6" spans="2:46" ht="20.100000000000001" customHeight="1" thickBot="1" x14ac:dyDescent="0.3">
      <c r="B6" s="180"/>
      <c r="C6" s="389" t="s">
        <v>32</v>
      </c>
      <c r="D6" s="390"/>
      <c r="E6" s="250">
        <f>IF($E$5="","",INDEX('Input Sheet'!J5:S5,MATCH($E$5,'Input Sheet'!$J$3:$S$3,0)))</f>
        <v>0</v>
      </c>
      <c r="F6" s="232"/>
      <c r="G6" s="70" t="s">
        <v>25</v>
      </c>
      <c r="H6" s="225"/>
      <c r="I6" s="232"/>
      <c r="J6" s="71" t="s">
        <v>43</v>
      </c>
      <c r="K6" s="75"/>
      <c r="L6" s="232"/>
      <c r="M6" s="71" t="s">
        <v>74</v>
      </c>
      <c r="N6" s="75"/>
      <c r="O6" s="232"/>
      <c r="P6" s="232"/>
      <c r="Q6" s="232"/>
      <c r="R6" s="182"/>
      <c r="S6" s="232"/>
      <c r="T6" s="63"/>
      <c r="U6" s="70" t="s">
        <v>25</v>
      </c>
      <c r="V6" s="226"/>
      <c r="W6" s="211"/>
      <c r="X6" s="233"/>
      <c r="Y6" s="233"/>
      <c r="Z6" s="233"/>
      <c r="AA6" s="128"/>
      <c r="AB6" s="129"/>
      <c r="AC6" s="129"/>
      <c r="AD6" s="432"/>
      <c r="AE6" s="432"/>
      <c r="AF6" s="432"/>
      <c r="AG6" s="432"/>
      <c r="AH6" s="432"/>
      <c r="AI6" s="433"/>
      <c r="AJ6" s="212"/>
    </row>
    <row r="7" spans="2:46" ht="20.100000000000001" customHeight="1" thickBot="1" x14ac:dyDescent="0.3">
      <c r="B7" s="180"/>
      <c r="C7" s="389" t="s">
        <v>22</v>
      </c>
      <c r="D7" s="390"/>
      <c r="E7" s="251">
        <f>IF($E$5="","",INDEX('Input Sheet'!J6:S6,MATCH($E$5,'Input Sheet'!$J$3:$S$3,0)))</f>
        <v>0</v>
      </c>
      <c r="F7" s="232"/>
      <c r="G7" s="70" t="s">
        <v>25</v>
      </c>
      <c r="H7" s="225"/>
      <c r="I7" s="232"/>
      <c r="J7" s="232"/>
      <c r="K7" s="161"/>
      <c r="L7" s="232"/>
      <c r="M7" s="232"/>
      <c r="N7" s="232"/>
      <c r="O7" s="232"/>
      <c r="P7" s="232"/>
      <c r="Q7" s="232"/>
      <c r="R7" s="182"/>
      <c r="S7" s="232"/>
      <c r="T7" s="63"/>
      <c r="U7" s="70" t="s">
        <v>25</v>
      </c>
      <c r="V7" s="226"/>
      <c r="W7" s="207"/>
      <c r="X7" s="441" t="s">
        <v>91</v>
      </c>
      <c r="Y7" s="442"/>
      <c r="Z7" s="233"/>
      <c r="AA7" s="130"/>
      <c r="AB7" s="131"/>
      <c r="AC7" s="131"/>
      <c r="AD7" s="434"/>
      <c r="AE7" s="434"/>
      <c r="AF7" s="434"/>
      <c r="AG7" s="434"/>
      <c r="AH7" s="434"/>
      <c r="AI7" s="435"/>
      <c r="AJ7" s="212"/>
    </row>
    <row r="8" spans="2:46" ht="39" customHeight="1" thickBot="1" x14ac:dyDescent="0.3">
      <c r="B8" s="180"/>
      <c r="C8" s="402" t="s">
        <v>78</v>
      </c>
      <c r="D8" s="403"/>
      <c r="E8" s="251">
        <f>IF($E$5="","",INDEX('Input Sheet'!J7:S7,MATCH($E$5,'Input Sheet'!$J$3:$S$3,0)))</f>
        <v>0</v>
      </c>
      <c r="F8" s="232"/>
      <c r="G8" s="231" t="s">
        <v>2</v>
      </c>
      <c r="H8" s="76">
        <f>IFERROR((ROUND(AVERAGE(H5:H7),2)),0)</f>
        <v>0</v>
      </c>
      <c r="I8" s="232"/>
      <c r="J8" s="1"/>
      <c r="K8" s="235"/>
      <c r="L8" s="235"/>
      <c r="M8" s="235"/>
      <c r="N8" s="235"/>
      <c r="O8" s="232"/>
      <c r="P8" s="232"/>
      <c r="Q8" s="232"/>
      <c r="R8" s="182"/>
      <c r="S8" s="232"/>
      <c r="T8" s="63"/>
      <c r="U8" s="231" t="s">
        <v>2</v>
      </c>
      <c r="V8" s="76">
        <f>IFERROR((ROUND(AVERAGE(V5:V7),2)),0)</f>
        <v>0</v>
      </c>
      <c r="W8" s="207"/>
      <c r="X8" s="228" t="s">
        <v>82</v>
      </c>
      <c r="Y8" s="229">
        <f>IF(N6=0,0,(IF(AND(SUM(W16:AF25)=0,V8=0),0,('Input Sheet'!C16+(((IF(AG16=0,O16,AG16))-(IF(V8=0,(E6*H8),(E6*V8)))-'Input Sheet'!C14)/100)*'Input Sheet'!C15))))</f>
        <v>0</v>
      </c>
      <c r="Z8" s="233"/>
      <c r="AA8" s="209"/>
      <c r="AB8" s="210"/>
      <c r="AC8" s="210"/>
      <c r="AD8" s="210"/>
      <c r="AE8" s="210"/>
      <c r="AF8" s="210"/>
      <c r="AG8" s="210"/>
      <c r="AH8" s="210"/>
      <c r="AI8" s="233"/>
      <c r="AJ8" s="212"/>
    </row>
    <row r="9" spans="2:46" ht="20.100000000000001" customHeight="1" x14ac:dyDescent="0.25">
      <c r="B9" s="180"/>
      <c r="C9" s="389" t="s">
        <v>18</v>
      </c>
      <c r="D9" s="390"/>
      <c r="E9" s="251">
        <f>IF($E$5="","",INDEX('Input Sheet'!J8:S8,MATCH($E$5,'Input Sheet'!$J$3:$S$3,0)))</f>
        <v>0</v>
      </c>
      <c r="F9" s="232"/>
      <c r="G9" s="157"/>
      <c r="H9" s="157"/>
      <c r="I9" s="232"/>
      <c r="J9" s="272" t="s">
        <v>80</v>
      </c>
      <c r="K9" s="273"/>
      <c r="L9" s="273"/>
      <c r="M9" s="273"/>
      <c r="N9" s="274"/>
      <c r="O9" s="232"/>
      <c r="P9" s="232"/>
      <c r="Q9" s="232"/>
      <c r="R9" s="182"/>
      <c r="S9" s="232"/>
      <c r="T9" s="63"/>
      <c r="U9" s="153"/>
      <c r="V9" s="148"/>
      <c r="W9" s="207"/>
      <c r="X9" s="233"/>
      <c r="Y9" s="233"/>
      <c r="Z9" s="233"/>
      <c r="AJ9" s="212"/>
    </row>
    <row r="10" spans="2:46" ht="39.950000000000003" customHeight="1" thickBot="1" x14ac:dyDescent="0.3">
      <c r="B10" s="180"/>
      <c r="C10" s="402" t="s">
        <v>42</v>
      </c>
      <c r="D10" s="403"/>
      <c r="E10" s="251">
        <f>IF($E$5="","",INDEX('Input Sheet'!J9:S9,MATCH($E$5,'Input Sheet'!$J$3:$S$3,0)))</f>
        <v>0</v>
      </c>
      <c r="F10" s="232"/>
      <c r="G10" s="233"/>
      <c r="H10" s="233"/>
      <c r="I10" s="232"/>
      <c r="J10" s="338"/>
      <c r="K10" s="339"/>
      <c r="L10" s="339"/>
      <c r="M10" s="339"/>
      <c r="N10" s="340"/>
      <c r="O10" s="232"/>
      <c r="P10" s="232"/>
      <c r="Q10" s="232"/>
      <c r="R10" s="182"/>
      <c r="S10" s="232"/>
      <c r="T10" s="63"/>
      <c r="U10" s="233"/>
      <c r="V10" s="233"/>
      <c r="W10" s="207"/>
      <c r="X10" s="233"/>
      <c r="Y10" s="233"/>
      <c r="Z10" s="233"/>
      <c r="AJ10" s="212"/>
    </row>
    <row r="11" spans="2:46" ht="20.100000000000001" customHeight="1" thickBot="1" x14ac:dyDescent="0.3">
      <c r="B11" s="180"/>
      <c r="C11" s="400" t="s">
        <v>19</v>
      </c>
      <c r="D11" s="401"/>
      <c r="E11" s="251">
        <f>IF($E$5="","",INDEX('Input Sheet'!J10:S10,MATCH($E$5,'Input Sheet'!$J$3:$S$3,0)))</f>
        <v>0</v>
      </c>
      <c r="F11" s="232"/>
      <c r="G11" s="233"/>
      <c r="H11" s="233"/>
      <c r="I11" s="232"/>
      <c r="J11" s="341"/>
      <c r="K11" s="342"/>
      <c r="L11" s="342"/>
      <c r="M11" s="342"/>
      <c r="N11" s="343"/>
      <c r="O11" s="232"/>
      <c r="P11" s="232"/>
      <c r="Q11" s="232"/>
      <c r="R11" s="182"/>
      <c r="S11" s="232"/>
      <c r="T11" s="63"/>
      <c r="U11" s="272" t="s">
        <v>86</v>
      </c>
      <c r="V11" s="273"/>
      <c r="W11" s="273"/>
      <c r="X11" s="273"/>
      <c r="Y11" s="274"/>
      <c r="Z11" s="148"/>
      <c r="AA11" s="148"/>
      <c r="AB11" s="148"/>
      <c r="AC11" s="148"/>
      <c r="AD11" s="233"/>
      <c r="AE11" s="233"/>
      <c r="AF11" s="233"/>
      <c r="AG11" s="233"/>
      <c r="AH11" s="233"/>
      <c r="AI11" s="233"/>
      <c r="AJ11" s="212"/>
    </row>
    <row r="12" spans="2:46" ht="20.100000000000001" customHeight="1" thickBot="1" x14ac:dyDescent="0.3">
      <c r="B12" s="180"/>
      <c r="C12" s="153"/>
      <c r="D12" s="153"/>
      <c r="E12" s="221"/>
      <c r="F12" s="232"/>
      <c r="G12" s="233"/>
      <c r="H12" s="233"/>
      <c r="I12" s="232"/>
      <c r="J12" s="232"/>
      <c r="K12" s="232"/>
      <c r="L12" s="232"/>
      <c r="M12" s="232"/>
      <c r="N12" s="232"/>
      <c r="O12" s="232"/>
      <c r="P12" s="232"/>
      <c r="Q12" s="232"/>
      <c r="R12" s="182"/>
      <c r="S12" s="232"/>
      <c r="T12" s="63"/>
      <c r="U12" s="436" t="s">
        <v>89</v>
      </c>
      <c r="V12" s="437"/>
      <c r="W12" s="437"/>
      <c r="X12" s="437"/>
      <c r="Y12" s="438"/>
      <c r="Z12" s="222"/>
      <c r="AA12" s="222"/>
      <c r="AB12" s="222"/>
      <c r="AC12" s="222"/>
      <c r="AD12" s="233"/>
      <c r="AE12" s="233"/>
      <c r="AF12" s="233"/>
      <c r="AG12" s="233"/>
      <c r="AH12" s="233"/>
      <c r="AI12" s="233"/>
      <c r="AJ12" s="212"/>
    </row>
    <row r="13" spans="2:46" ht="20.100000000000001" customHeight="1" thickBot="1" x14ac:dyDescent="0.3">
      <c r="B13" s="180"/>
      <c r="C13" s="156"/>
      <c r="D13" s="156"/>
      <c r="E13" s="156"/>
      <c r="F13" s="156"/>
      <c r="G13" s="157"/>
      <c r="H13" s="157"/>
      <c r="I13" s="156"/>
      <c r="J13" s="156"/>
      <c r="K13" s="156"/>
      <c r="L13" s="156"/>
      <c r="M13" s="156"/>
      <c r="N13" s="156"/>
      <c r="O13" s="156"/>
      <c r="P13" s="156"/>
      <c r="Q13" s="156"/>
      <c r="R13" s="182"/>
      <c r="S13" s="232"/>
      <c r="T13" s="63"/>
      <c r="U13" s="195"/>
      <c r="V13" s="208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12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80"/>
      <c r="C14" s="396" t="s">
        <v>0</v>
      </c>
      <c r="D14" s="397"/>
      <c r="E14" s="372" t="s">
        <v>57</v>
      </c>
      <c r="F14" s="273"/>
      <c r="G14" s="273"/>
      <c r="H14" s="273"/>
      <c r="I14" s="273"/>
      <c r="J14" s="273"/>
      <c r="K14" s="273"/>
      <c r="L14" s="273"/>
      <c r="M14" s="273"/>
      <c r="N14" s="395"/>
      <c r="O14" s="334" t="s">
        <v>2</v>
      </c>
      <c r="P14" s="336" t="s">
        <v>3</v>
      </c>
      <c r="Q14" s="332" t="s">
        <v>14</v>
      </c>
      <c r="R14" s="183"/>
      <c r="S14" s="176"/>
      <c r="T14" s="63"/>
      <c r="U14" s="396" t="s">
        <v>0</v>
      </c>
      <c r="V14" s="397"/>
      <c r="W14" s="372" t="s">
        <v>57</v>
      </c>
      <c r="X14" s="273"/>
      <c r="Y14" s="273"/>
      <c r="Z14" s="273"/>
      <c r="AA14" s="273"/>
      <c r="AB14" s="273"/>
      <c r="AC14" s="273"/>
      <c r="AD14" s="273"/>
      <c r="AE14" s="273"/>
      <c r="AF14" s="395"/>
      <c r="AG14" s="334" t="s">
        <v>2</v>
      </c>
      <c r="AH14" s="336" t="s">
        <v>3</v>
      </c>
      <c r="AI14" s="332" t="s">
        <v>14</v>
      </c>
      <c r="AJ14" s="212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80"/>
      <c r="C15" s="398"/>
      <c r="D15" s="399"/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335"/>
      <c r="P15" s="337"/>
      <c r="Q15" s="333"/>
      <c r="R15" s="183"/>
      <c r="S15" s="176"/>
      <c r="T15" s="63"/>
      <c r="U15" s="398"/>
      <c r="V15" s="399"/>
      <c r="W15" s="132" t="s">
        <v>12</v>
      </c>
      <c r="X15" s="132" t="s">
        <v>12</v>
      </c>
      <c r="Y15" s="132" t="s">
        <v>12</v>
      </c>
      <c r="Z15" s="132" t="s">
        <v>12</v>
      </c>
      <c r="AA15" s="132" t="s">
        <v>12</v>
      </c>
      <c r="AB15" s="132" t="s">
        <v>12</v>
      </c>
      <c r="AC15" s="132" t="s">
        <v>12</v>
      </c>
      <c r="AD15" s="132" t="s">
        <v>12</v>
      </c>
      <c r="AE15" s="132" t="s">
        <v>12</v>
      </c>
      <c r="AF15" s="132" t="s">
        <v>12</v>
      </c>
      <c r="AG15" s="335"/>
      <c r="AH15" s="337"/>
      <c r="AI15" s="333"/>
      <c r="AJ15" s="213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s="3" customFormat="1" ht="20.100000000000001" customHeight="1" x14ac:dyDescent="0.25">
      <c r="B16" s="184"/>
      <c r="C16" s="391" t="s">
        <v>23</v>
      </c>
      <c r="D16" s="39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" t="e">
        <f>ROUND((AVERAGE(E16:N16)),2)</f>
        <v>#DIV/0!</v>
      </c>
      <c r="P16" s="22">
        <f>IFERROR(ABS(E7-O16),0)</f>
        <v>0</v>
      </c>
      <c r="Q16" s="23">
        <f>IFERROR(IF(P16&lt;=0.3,0,IF(P16&lt;=0.5,(-(K5/100)*(500*(P16-0.3)^2)),"Reject")),0)</f>
        <v>0</v>
      </c>
      <c r="R16" s="185"/>
      <c r="S16" s="152"/>
      <c r="T16" s="188"/>
      <c r="U16" s="391" t="s">
        <v>23</v>
      </c>
      <c r="V16" s="392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1">
        <f>IFERROR(ROUND((AVERAGE(W16:AF16)),2),0)</f>
        <v>0</v>
      </c>
      <c r="AH16" s="22">
        <f>IF(COUNTBLANK(W16:AF16)=10,0,ABS(E7-AG16))</f>
        <v>0</v>
      </c>
      <c r="AI16" s="23">
        <f>IFERROR(IF(AH16&lt;=0.3,0,IF(AH16&lt;=0.5,(-(Y5/100)*(500*(AH16-0.3)^2)),"Reject")),0)</f>
        <v>0</v>
      </c>
      <c r="AJ16" s="214"/>
      <c r="AK16" s="19"/>
      <c r="AL16" s="4"/>
      <c r="AM16" s="19"/>
      <c r="AN16" s="19"/>
      <c r="AO16" s="19"/>
      <c r="AP16" s="19"/>
      <c r="AQ16" s="19"/>
      <c r="AR16" s="19"/>
      <c r="AS16" s="19"/>
      <c r="AT16" s="5"/>
    </row>
    <row r="17" spans="2:46" s="3" customFormat="1" ht="20.100000000000001" customHeight="1" x14ac:dyDescent="0.25">
      <c r="B17" s="184"/>
      <c r="C17" s="321" t="s">
        <v>16</v>
      </c>
      <c r="D17" s="3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1" t="e">
        <f>ROUND((AVERAGE(E17:N17)),2)</f>
        <v>#DIV/0!</v>
      </c>
      <c r="P17" s="22">
        <f>IFERROR(ABS('Input Sheet'!F7-O17),0)</f>
        <v>0</v>
      </c>
      <c r="Q17" s="23">
        <f>IFERROR(IF(P17&lt;=0.7,0,IF(P17&lt;=1.5,((K5/100)*(7-(10*P17))),"Reject")),0)</f>
        <v>0</v>
      </c>
      <c r="R17" s="185"/>
      <c r="S17" s="152"/>
      <c r="T17" s="188"/>
      <c r="U17" s="321" t="s">
        <v>16</v>
      </c>
      <c r="V17" s="322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21">
        <f>IFERROR(ROUND((AVERAGE(W17:AF17)),2),0)</f>
        <v>0</v>
      </c>
      <c r="AH17" s="22">
        <f>IF(COUNTBLANK(W17:AF17)=10,0,ABS('Input Sheet'!F7-AG17))</f>
        <v>0</v>
      </c>
      <c r="AI17" s="23">
        <f>IFERROR(IF(AH17&lt;=0.7,0,IF(AH17&lt;=1.5,((Y5/100)*(7-(10*AH17))),"Reject")),0)</f>
        <v>0</v>
      </c>
      <c r="AJ17" s="214"/>
      <c r="AK17" s="19"/>
      <c r="AL17" s="19"/>
      <c r="AM17" s="19"/>
      <c r="AN17" s="19"/>
      <c r="AO17" s="19"/>
      <c r="AP17" s="19"/>
      <c r="AQ17" s="19"/>
      <c r="AR17" s="19"/>
      <c r="AS17" s="19"/>
      <c r="AT17" s="5"/>
    </row>
    <row r="18" spans="2:46" s="3" customFormat="1" ht="20.25" customHeight="1" x14ac:dyDescent="0.25">
      <c r="B18" s="184"/>
      <c r="C18" s="321" t="s">
        <v>17</v>
      </c>
      <c r="D18" s="3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1" t="e">
        <f>ROUND((AVERAGE(E18:N18)),1)</f>
        <v>#DIV/0!</v>
      </c>
      <c r="P18" s="22">
        <f>IFERROR(O18-'Input Sheet'!F8,0)</f>
        <v>0</v>
      </c>
      <c r="Q18" s="23">
        <f>IFERROR(IF(P18&lt;-1,"Reject",IF(P18&lt;0,((K5/100)*(6*P18)),(IF(P18&lt;=2,0,(IF(P18&lt;=3,((K5/100)*(12-(6*P18))),"Reject")))))),0)</f>
        <v>0</v>
      </c>
      <c r="R18" s="185"/>
      <c r="S18" s="152"/>
      <c r="T18" s="188"/>
      <c r="U18" s="321" t="s">
        <v>17</v>
      </c>
      <c r="V18" s="322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21">
        <f>IFERROR(ROUND((AVERAGE(W18:AF18)),1),0)</f>
        <v>0</v>
      </c>
      <c r="AH18" s="22">
        <f>IF(COUNTBLANK(W18:AF18)=10,0,(AG18-'Input Sheet'!F8))</f>
        <v>0</v>
      </c>
      <c r="AI18" s="23">
        <f>IFERROR(IF(AH18&lt;-1,"Reject",IF(AH18&lt;0,((Y5/100)*(6*AH18)),(IF(AH18&lt;=2,0,(IF(AH18&lt;=3,((Y5/100)*(12-(6*AH18))),"Reject")))))),0)</f>
        <v>0</v>
      </c>
      <c r="AJ18" s="215"/>
      <c r="AK18" s="20"/>
      <c r="AL18" s="19"/>
      <c r="AM18" s="20"/>
      <c r="AN18" s="20"/>
      <c r="AO18" s="20"/>
      <c r="AP18" s="20"/>
      <c r="AQ18" s="20"/>
      <c r="AR18" s="20"/>
      <c r="AS18" s="20"/>
      <c r="AT18" s="5"/>
    </row>
    <row r="19" spans="2:46" s="3" customFormat="1" ht="20.100000000000001" customHeight="1" x14ac:dyDescent="0.25">
      <c r="B19" s="184"/>
      <c r="C19" s="321" t="s">
        <v>41</v>
      </c>
      <c r="D19" s="32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1" t="e">
        <f>ROUND((AVERAGE(E19:N19)),0)</f>
        <v>#DIV/0!</v>
      </c>
      <c r="P19" s="22">
        <f>IFERROR(O19-0,0)</f>
        <v>0</v>
      </c>
      <c r="Q19" s="24">
        <f>IF(P19&lt;=3,0,K5*-1)</f>
        <v>0</v>
      </c>
      <c r="R19" s="186"/>
      <c r="S19" s="177"/>
      <c r="T19" s="188"/>
      <c r="U19" s="321" t="s">
        <v>41</v>
      </c>
      <c r="V19" s="322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21">
        <f>IFERROR(ROUND((AVERAGE(W19:AF19)),0),0)</f>
        <v>0</v>
      </c>
      <c r="AH19" s="22">
        <f>IF(COUNTBLANK(W19:AF19)=10,0,(AG19-0))</f>
        <v>0</v>
      </c>
      <c r="AI19" s="24">
        <f>IF(AH19&lt;=3,0,Y5*-1)</f>
        <v>0</v>
      </c>
      <c r="AJ19" s="215"/>
      <c r="AK19" s="20"/>
      <c r="AL19" s="20"/>
      <c r="AM19" s="20"/>
      <c r="AN19" s="20"/>
      <c r="AO19" s="20"/>
      <c r="AP19" s="20"/>
      <c r="AQ19" s="20"/>
      <c r="AR19" s="20"/>
      <c r="AS19" s="20"/>
      <c r="AT19" s="5"/>
    </row>
    <row r="20" spans="2:46" s="3" customFormat="1" ht="20.100000000000001" customHeight="1" x14ac:dyDescent="0.25">
      <c r="B20" s="184"/>
      <c r="C20" s="321" t="s">
        <v>40</v>
      </c>
      <c r="D20" s="32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 t="e">
        <f>ROUND((AVERAGE(E20:N20)),0)</f>
        <v>#DIV/0!</v>
      </c>
      <c r="P20" s="22">
        <f>IFERROR(O20-0,0)</f>
        <v>0</v>
      </c>
      <c r="Q20" s="24">
        <f>IF(P20&lt;=3,0,IF(P20&lt;=5,K5*-0.5,K5*-1))</f>
        <v>0</v>
      </c>
      <c r="R20" s="186"/>
      <c r="S20" s="177"/>
      <c r="T20" s="188"/>
      <c r="U20" s="321" t="s">
        <v>40</v>
      </c>
      <c r="V20" s="32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21">
        <f>IFERROR(ROUND((AVERAGE(W20:AF20)),0),0)</f>
        <v>0</v>
      </c>
      <c r="AH20" s="22">
        <f>IF(COUNTBLANK(W20:AF20)=10,0,(AG20-0))</f>
        <v>0</v>
      </c>
      <c r="AI20" s="24">
        <f>IF(AH20&lt;=3,0,IF(AH20&lt;=5,Y5*-0.5,Y5*-1))</f>
        <v>0</v>
      </c>
      <c r="AJ20" s="215"/>
      <c r="AK20" s="20"/>
      <c r="AL20" s="20"/>
      <c r="AM20" s="20"/>
      <c r="AN20" s="20"/>
      <c r="AO20" s="20"/>
      <c r="AP20" s="20"/>
      <c r="AQ20" s="20"/>
      <c r="AR20" s="20"/>
      <c r="AS20" s="20"/>
      <c r="AT20" s="5"/>
    </row>
    <row r="21" spans="2:46" s="3" customFormat="1" ht="50.1" customHeight="1" x14ac:dyDescent="0.25">
      <c r="B21" s="184"/>
      <c r="C21" s="393" t="s">
        <v>70</v>
      </c>
      <c r="D21" s="39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1" t="e">
        <f>ROUND((AVERAGE(E21:N21)),1)</f>
        <v>#DIV/0!</v>
      </c>
      <c r="P21" s="22">
        <f>IFERROR(ABS(E8-O21),0)</f>
        <v>0</v>
      </c>
      <c r="Q21" s="23">
        <f>IFERROR(IF(P21&lt;=5,0,IF(P21&lt;=10,((K5/100)*(10-(2*P21))),"Reject")),0)</f>
        <v>0</v>
      </c>
      <c r="R21" s="185"/>
      <c r="S21" s="152"/>
      <c r="T21" s="188"/>
      <c r="U21" s="393" t="s">
        <v>70</v>
      </c>
      <c r="V21" s="39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21">
        <f>IFERROR(ROUND((AVERAGE(W21:AF21)),1),0)</f>
        <v>0</v>
      </c>
      <c r="AH21" s="22">
        <f>IF(COUNTBLANK(W21:AF21)=10,0,(ABS(E8-AG21)))</f>
        <v>0</v>
      </c>
      <c r="AI21" s="23">
        <f>IFERROR(IF(AH21&lt;=5,0,IF(AH21&lt;=10,((Y5/100)*(10-(2*AH21))),"Reject")),0)</f>
        <v>0</v>
      </c>
      <c r="AJ21" s="215"/>
      <c r="AK21" s="20"/>
      <c r="AL21" s="20"/>
      <c r="AM21" s="20"/>
      <c r="AN21" s="20"/>
      <c r="AO21" s="20"/>
      <c r="AP21" s="20"/>
      <c r="AQ21" s="20"/>
      <c r="AR21" s="20"/>
      <c r="AS21" s="20"/>
      <c r="AT21" s="5"/>
    </row>
    <row r="22" spans="2:46" s="3" customFormat="1" ht="20.100000000000001" customHeight="1" x14ac:dyDescent="0.25">
      <c r="B22" s="184"/>
      <c r="C22" s="321" t="s">
        <v>18</v>
      </c>
      <c r="D22" s="32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1" t="e">
        <f>ROUND((AVERAGE(E22:N22)),1)</f>
        <v>#DIV/0!</v>
      </c>
      <c r="P22" s="22">
        <f>IFERROR(ABS(E9-O22),0)</f>
        <v>0</v>
      </c>
      <c r="Q22" s="23">
        <f>IFERROR(IF(P22&lt;=5,0,IF(P22&lt;=10,((K5/100)*(10-(2*P22))),"Reject")),0)</f>
        <v>0</v>
      </c>
      <c r="R22" s="185"/>
      <c r="S22" s="152"/>
      <c r="T22" s="188"/>
      <c r="U22" s="321" t="s">
        <v>18</v>
      </c>
      <c r="V22" s="3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1">
        <f>IFERROR(ROUND((AVERAGE(W22:AF22)),1),0)</f>
        <v>0</v>
      </c>
      <c r="AH22" s="22">
        <f>IF(COUNTBLANK(W22:AF22)=10,0,(ABS(E9-AG22)))</f>
        <v>0</v>
      </c>
      <c r="AI22" s="23">
        <f>IFERROR(IF(AH22&lt;=5,0,IF(AH22&lt;=10,((Y5/100)*(10-(2*AH22))),"Reject")),0)</f>
        <v>0</v>
      </c>
      <c r="AJ22" s="215"/>
      <c r="AK22" s="20"/>
      <c r="AL22" s="20"/>
      <c r="AM22" s="20"/>
      <c r="AN22" s="20"/>
      <c r="AO22" s="20"/>
      <c r="AP22" s="20"/>
      <c r="AQ22" s="20"/>
      <c r="AR22" s="20"/>
      <c r="AS22" s="20"/>
      <c r="AT22" s="5"/>
    </row>
    <row r="23" spans="2:46" s="3" customFormat="1" ht="50.1" customHeight="1" x14ac:dyDescent="0.25">
      <c r="B23" s="184"/>
      <c r="C23" s="393" t="s">
        <v>27</v>
      </c>
      <c r="D23" s="39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1" t="e">
        <f>ROUND((AVERAGE(E23:N23)),1)</f>
        <v>#DIV/0!</v>
      </c>
      <c r="P23" s="22">
        <f>IFERROR(ABS(E10-O23),0)</f>
        <v>0</v>
      </c>
      <c r="Q23" s="23">
        <f>IFERROR(IF(P23&lt;=4,0,IF(P23&lt;=8,((K5/100)*(10-(2.5*P23))),"Reject")),0)</f>
        <v>0</v>
      </c>
      <c r="R23" s="185"/>
      <c r="S23" s="152"/>
      <c r="T23" s="188"/>
      <c r="U23" s="393" t="s">
        <v>27</v>
      </c>
      <c r="V23" s="394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1">
        <f>IFERROR(ROUND((AVERAGE(W23:AF23)),1),0)</f>
        <v>0</v>
      </c>
      <c r="AH23" s="22">
        <f>IF(COUNTBLANK(W23:AF23)=10,0,(ABS(E10-AG23)))</f>
        <v>0</v>
      </c>
      <c r="AI23" s="23">
        <f>IFERROR(IF(AH23&lt;=4,0,IF(AH23&lt;=8,((Y5/100)*(10-(2.5*AH23))),"Reject")),0)</f>
        <v>0</v>
      </c>
      <c r="AJ23" s="215"/>
      <c r="AK23" s="20"/>
      <c r="AL23" s="20"/>
      <c r="AM23" s="20"/>
      <c r="AN23" s="20"/>
      <c r="AO23" s="20"/>
      <c r="AP23" s="20"/>
      <c r="AQ23" s="20"/>
      <c r="AR23" s="20"/>
      <c r="AS23" s="20"/>
      <c r="AT23" s="5"/>
    </row>
    <row r="24" spans="2:46" s="3" customFormat="1" ht="20.100000000000001" customHeight="1" x14ac:dyDescent="0.25">
      <c r="B24" s="184"/>
      <c r="C24" s="321" t="s">
        <v>19</v>
      </c>
      <c r="D24" s="32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 t="e">
        <f>ROUND((AVERAGE(E24:N24)),1)</f>
        <v>#DIV/0!</v>
      </c>
      <c r="P24" s="22">
        <f>IFERROR(ABS(E11-O24),0)</f>
        <v>0</v>
      </c>
      <c r="Q24" s="23">
        <f>IFERROR(IF(P24&lt;=0.5,0,IF(P24&lt;=1.5,((K5/100)*(-10*(P24-0.5)^1.3)),"Reject")),0)</f>
        <v>0</v>
      </c>
      <c r="R24" s="185"/>
      <c r="S24" s="152"/>
      <c r="T24" s="188"/>
      <c r="U24" s="321" t="s">
        <v>19</v>
      </c>
      <c r="V24" s="32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21">
        <f>IFERROR(ROUND((AVERAGE(W24:AF24)),1),0)</f>
        <v>0</v>
      </c>
      <c r="AH24" s="22">
        <f>IF(COUNTBLANK(W24:AF24)=10,0,(ABS(E11-AG24)))</f>
        <v>0</v>
      </c>
      <c r="AI24" s="23">
        <f>IFERROR(IF(AH24&lt;=0.5,0,IF(AH24&lt;=1.5,((Y5/100)*(-10*(AH24-0.5)^1.3)),"Reject")),0)</f>
        <v>0</v>
      </c>
      <c r="AJ24" s="215"/>
      <c r="AK24" s="20"/>
      <c r="AL24" s="20"/>
      <c r="AM24" s="20"/>
      <c r="AN24" s="20"/>
      <c r="AO24" s="20"/>
      <c r="AP24" s="20"/>
      <c r="AQ24" s="20"/>
      <c r="AR24" s="20"/>
      <c r="AS24" s="20"/>
      <c r="AT24" s="5"/>
    </row>
    <row r="25" spans="2:46" s="3" customFormat="1" ht="20.100000000000001" customHeight="1" x14ac:dyDescent="0.25">
      <c r="B25" s="184"/>
      <c r="C25" s="391" t="s">
        <v>68</v>
      </c>
      <c r="D25" s="39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4" t="str">
        <f>IFERROR(IF(((SUM(Q21:Q24))/-K5)&gt;0.15,"**Reject, pay adjustments for gradation are in excess of 15%**",""),"")</f>
        <v/>
      </c>
      <c r="P25" s="405"/>
      <c r="Q25" s="406"/>
      <c r="R25" s="187"/>
      <c r="S25" s="178"/>
      <c r="T25" s="188"/>
      <c r="U25" s="391" t="s">
        <v>68</v>
      </c>
      <c r="V25" s="39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04" t="str">
        <f>IFERROR(IF(((SUM(AI21:AI24))/-Y5)&gt;0.15,"**Reject, pay adjustments for gradation are in excess of 15%**",""),"")</f>
        <v/>
      </c>
      <c r="AH25" s="405"/>
      <c r="AI25" s="406"/>
      <c r="AJ25" s="216"/>
      <c r="AK25" s="16"/>
      <c r="AL25" s="20"/>
      <c r="AM25" s="16"/>
      <c r="AN25" s="16"/>
      <c r="AO25" s="16"/>
      <c r="AP25" s="16"/>
      <c r="AQ25" s="16"/>
      <c r="AR25" s="16"/>
      <c r="AS25" s="16"/>
      <c r="AT25" s="5"/>
    </row>
    <row r="26" spans="2:46" s="3" customFormat="1" ht="20.100000000000001" customHeight="1" thickBot="1" x14ac:dyDescent="0.3">
      <c r="B26" s="184"/>
      <c r="C26" s="367" t="s">
        <v>24</v>
      </c>
      <c r="D26" s="36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7"/>
      <c r="P26" s="408"/>
      <c r="Q26" s="409"/>
      <c r="R26" s="187"/>
      <c r="S26" s="178"/>
      <c r="T26" s="188"/>
      <c r="U26" s="367" t="s">
        <v>24</v>
      </c>
      <c r="V26" s="36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07"/>
      <c r="AH26" s="408"/>
      <c r="AI26" s="409"/>
      <c r="AJ26" s="217"/>
      <c r="AK26" s="17"/>
      <c r="AL26" s="16"/>
      <c r="AM26" s="17"/>
      <c r="AN26" s="17"/>
      <c r="AO26" s="17"/>
      <c r="AP26" s="17"/>
      <c r="AQ26" s="17"/>
      <c r="AR26" s="17"/>
      <c r="AS26" s="17"/>
      <c r="AT26" s="5"/>
    </row>
    <row r="27" spans="2:46" s="15" customFormat="1" ht="20.100000000000001" customHeight="1" x14ac:dyDescent="0.25">
      <c r="B27" s="188"/>
      <c r="C27" s="153" t="s">
        <v>15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47"/>
      <c r="P27" s="151"/>
      <c r="Q27" s="152"/>
      <c r="R27" s="185"/>
      <c r="S27" s="152"/>
      <c r="T27" s="188"/>
      <c r="U27" s="153" t="s">
        <v>15</v>
      </c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200"/>
      <c r="AI27" s="201"/>
      <c r="AJ27" s="2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2:46" s="15" customFormat="1" ht="20.100000000000001" customHeight="1" thickBot="1" x14ac:dyDescent="0.3">
      <c r="B28" s="188"/>
      <c r="C28" s="14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51"/>
      <c r="Q28" s="152"/>
      <c r="R28" s="185"/>
      <c r="S28" s="152"/>
      <c r="T28" s="188"/>
      <c r="U28" s="202"/>
      <c r="V28" s="203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206"/>
      <c r="AJ28" s="2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2:46" s="15" customFormat="1" ht="20.100000000000001" customHeight="1" x14ac:dyDescent="0.25">
      <c r="B29" s="188"/>
      <c r="C29" s="319" t="s">
        <v>0</v>
      </c>
      <c r="D29" s="369"/>
      <c r="E29" s="326" t="s">
        <v>55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 t="s">
        <v>2</v>
      </c>
      <c r="P29" s="328"/>
      <c r="Q29" s="330" t="s">
        <v>14</v>
      </c>
      <c r="R29" s="189"/>
      <c r="S29" s="179"/>
      <c r="T29" s="188"/>
      <c r="U29" s="396" t="s">
        <v>0</v>
      </c>
      <c r="V29" s="397"/>
      <c r="W29" s="416" t="s">
        <v>55</v>
      </c>
      <c r="X29" s="417"/>
      <c r="Y29" s="417"/>
      <c r="Z29" s="417"/>
      <c r="AA29" s="417"/>
      <c r="AB29" s="417"/>
      <c r="AC29" s="417"/>
      <c r="AD29" s="417"/>
      <c r="AE29" s="417"/>
      <c r="AF29" s="418"/>
      <c r="AG29" s="419" t="s">
        <v>2</v>
      </c>
      <c r="AH29" s="421"/>
      <c r="AI29" s="423" t="s">
        <v>14</v>
      </c>
      <c r="AJ29" s="2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2:46" s="15" customFormat="1" ht="20.100000000000001" customHeight="1" x14ac:dyDescent="0.25">
      <c r="B30" s="188"/>
      <c r="C30" s="370"/>
      <c r="D30" s="371"/>
      <c r="E30" s="230" t="str">
        <f>E15</f>
        <v>#</v>
      </c>
      <c r="F30" s="230" t="str">
        <f t="shared" ref="F30:N30" si="0">F15</f>
        <v>#</v>
      </c>
      <c r="G30" s="230" t="str">
        <f t="shared" si="0"/>
        <v>#</v>
      </c>
      <c r="H30" s="230" t="str">
        <f t="shared" si="0"/>
        <v>#</v>
      </c>
      <c r="I30" s="230" t="str">
        <f t="shared" si="0"/>
        <v>#</v>
      </c>
      <c r="J30" s="230" t="str">
        <f t="shared" si="0"/>
        <v>#</v>
      </c>
      <c r="K30" s="230" t="str">
        <f t="shared" si="0"/>
        <v>#</v>
      </c>
      <c r="L30" s="230" t="str">
        <f t="shared" si="0"/>
        <v>#</v>
      </c>
      <c r="M30" s="230" t="str">
        <f t="shared" si="0"/>
        <v>#</v>
      </c>
      <c r="N30" s="230" t="str">
        <f t="shared" si="0"/>
        <v>#</v>
      </c>
      <c r="O30" s="327"/>
      <c r="P30" s="329"/>
      <c r="Q30" s="331"/>
      <c r="R30" s="189"/>
      <c r="S30" s="179"/>
      <c r="T30" s="188"/>
      <c r="U30" s="398"/>
      <c r="V30" s="399"/>
      <c r="W30" s="234" t="str">
        <f>W15</f>
        <v>#</v>
      </c>
      <c r="X30" s="234" t="str">
        <f t="shared" ref="X30:AF30" si="1">X15</f>
        <v>#</v>
      </c>
      <c r="Y30" s="234" t="str">
        <f t="shared" si="1"/>
        <v>#</v>
      </c>
      <c r="Z30" s="234" t="str">
        <f t="shared" si="1"/>
        <v>#</v>
      </c>
      <c r="AA30" s="234" t="str">
        <f t="shared" si="1"/>
        <v>#</v>
      </c>
      <c r="AB30" s="234" t="str">
        <f t="shared" si="1"/>
        <v>#</v>
      </c>
      <c r="AC30" s="234" t="str">
        <f t="shared" si="1"/>
        <v>#</v>
      </c>
      <c r="AD30" s="234" t="str">
        <f t="shared" si="1"/>
        <v>#</v>
      </c>
      <c r="AE30" s="234" t="str">
        <f t="shared" si="1"/>
        <v>#</v>
      </c>
      <c r="AF30" s="234" t="str">
        <f t="shared" si="1"/>
        <v>#</v>
      </c>
      <c r="AG30" s="420"/>
      <c r="AH30" s="422"/>
      <c r="AI30" s="424"/>
      <c r="AJ30" s="2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2:46" s="15" customFormat="1" ht="20.100000000000001" customHeight="1" x14ac:dyDescent="0.25">
      <c r="B31" s="188"/>
      <c r="C31" s="375" t="s">
        <v>68</v>
      </c>
      <c r="D31" s="376"/>
      <c r="E31" s="30" t="str">
        <f>IFERROR(IF((((E26/(E25*997))*100)&gt;=92),(E25),""),"")</f>
        <v/>
      </c>
      <c r="F31" s="30" t="str">
        <f t="shared" ref="F31:N31" si="2">IFERROR(IF((((F26/(F25*997))*100)&gt;=92),(F25),""),"")</f>
        <v/>
      </c>
      <c r="G31" s="30" t="str">
        <f t="shared" si="2"/>
        <v/>
      </c>
      <c r="H31" s="30" t="str">
        <f t="shared" si="2"/>
        <v/>
      </c>
      <c r="I31" s="30" t="str">
        <f t="shared" si="2"/>
        <v/>
      </c>
      <c r="J31" s="30" t="str">
        <f t="shared" si="2"/>
        <v/>
      </c>
      <c r="K31" s="30" t="str">
        <f t="shared" si="2"/>
        <v/>
      </c>
      <c r="L31" s="30" t="str">
        <f t="shared" si="2"/>
        <v/>
      </c>
      <c r="M31" s="30" t="str">
        <f t="shared" si="2"/>
        <v/>
      </c>
      <c r="N31" s="30" t="str">
        <f t="shared" si="2"/>
        <v/>
      </c>
      <c r="O31" s="30" t="e">
        <f>AVERAGE(E31:N31)</f>
        <v>#DIV/0!</v>
      </c>
      <c r="P31" s="26"/>
      <c r="Q31" s="79"/>
      <c r="R31" s="185"/>
      <c r="S31" s="152"/>
      <c r="T31" s="188"/>
      <c r="U31" s="391" t="s">
        <v>68</v>
      </c>
      <c r="V31" s="392"/>
      <c r="W31" s="30" t="str">
        <f>IFERROR(IF(AND(W26&lt;&gt;"",W25="",((W26/(E25*997))&gt;=0.92)),(E25),IF(AND(W25&lt;&gt;"",W26="",((E26/(W25*997))&gt;=0.92)),(W25),IF(AND(W25&lt;&gt;"",W26&lt;&gt;"",((W26/(W25*997))&gt;=0.92)),(W25),""))),"")</f>
        <v/>
      </c>
      <c r="X31" s="30" t="str">
        <f t="shared" ref="X31:AF31" si="3">IFERROR(IF(AND(X26&lt;&gt;"",X25="",((X26/(F25*997))&gt;=0.92)),(F25),IF(AND(X25&lt;&gt;"",X26="",((F26/(X25*997))&gt;=0.92)),(X25),IF(AND(X25&lt;&gt;"",X26&lt;&gt;"",((X26/(X25*997))&gt;=0.92)),(X25),""))),"")</f>
        <v/>
      </c>
      <c r="Y31" s="30" t="str">
        <f t="shared" si="3"/>
        <v/>
      </c>
      <c r="Z31" s="30" t="str">
        <f t="shared" si="3"/>
        <v/>
      </c>
      <c r="AA31" s="30" t="str">
        <f t="shared" si="3"/>
        <v/>
      </c>
      <c r="AB31" s="30" t="str">
        <f t="shared" si="3"/>
        <v/>
      </c>
      <c r="AC31" s="30" t="str">
        <f t="shared" si="3"/>
        <v/>
      </c>
      <c r="AD31" s="30" t="str">
        <f t="shared" si="3"/>
        <v/>
      </c>
      <c r="AE31" s="30" t="str">
        <f t="shared" si="3"/>
        <v/>
      </c>
      <c r="AF31" s="30" t="str">
        <f t="shared" si="3"/>
        <v/>
      </c>
      <c r="AG31" s="30">
        <f>IFERROR(AVERAGE(W31:AF31),0)</f>
        <v>0</v>
      </c>
      <c r="AH31" s="26"/>
      <c r="AI31" s="79"/>
      <c r="AJ31" s="2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2:46" s="3" customFormat="1" ht="20.100000000000001" customHeight="1" thickBot="1" x14ac:dyDescent="0.3">
      <c r="B32" s="184"/>
      <c r="C32" s="377" t="s">
        <v>24</v>
      </c>
      <c r="D32" s="378"/>
      <c r="E32" s="32" t="str">
        <f>IFERROR(IF((((E26/(E25*997))*100)&gt;=92),(E26),""),"")</f>
        <v/>
      </c>
      <c r="F32" s="32" t="str">
        <f t="shared" ref="F32:N32" si="4">IFERROR(IF((((F26/(F25*997))*100)&gt;=92),(F26),""),"")</f>
        <v/>
      </c>
      <c r="G32" s="32" t="str">
        <f t="shared" si="4"/>
        <v/>
      </c>
      <c r="H32" s="32" t="str">
        <f t="shared" si="4"/>
        <v/>
      </c>
      <c r="I32" s="32" t="str">
        <f t="shared" si="4"/>
        <v/>
      </c>
      <c r="J32" s="32" t="str">
        <f t="shared" si="4"/>
        <v/>
      </c>
      <c r="K32" s="32" t="str">
        <f t="shared" si="4"/>
        <v/>
      </c>
      <c r="L32" s="50" t="str">
        <f t="shared" si="4"/>
        <v/>
      </c>
      <c r="M32" s="50" t="str">
        <f t="shared" si="4"/>
        <v/>
      </c>
      <c r="N32" s="50" t="str">
        <f t="shared" si="4"/>
        <v/>
      </c>
      <c r="O32" s="143" t="e">
        <f>(AVERAGE(E32:N32))</f>
        <v>#DIV/0!</v>
      </c>
      <c r="P32" s="26"/>
      <c r="Q32" s="79"/>
      <c r="R32" s="185"/>
      <c r="S32" s="152"/>
      <c r="T32" s="188"/>
      <c r="U32" s="367" t="s">
        <v>24</v>
      </c>
      <c r="V32" s="368"/>
      <c r="W32" s="32" t="str">
        <f t="shared" ref="W32:AF32" si="5">IFERROR(IF(AND(W26&lt;&gt;"",W25="",((W26/(E25*997))&gt;=0.92)),(W26),IF(AND(W25&lt;&gt;"",W26="",((E26/(W25*997))&gt;=0.92)),(E26),IF(AND(W25&lt;&gt;"",W26&lt;&gt;"",((W26/(W25*997))&gt;=0.92)),(W26),""))),"")</f>
        <v/>
      </c>
      <c r="X32" s="32" t="str">
        <f t="shared" si="5"/>
        <v/>
      </c>
      <c r="Y32" s="32" t="str">
        <f t="shared" si="5"/>
        <v/>
      </c>
      <c r="Z32" s="32" t="str">
        <f t="shared" si="5"/>
        <v/>
      </c>
      <c r="AA32" s="32" t="str">
        <f t="shared" si="5"/>
        <v/>
      </c>
      <c r="AB32" s="32" t="str">
        <f t="shared" si="5"/>
        <v/>
      </c>
      <c r="AC32" s="32" t="str">
        <f t="shared" si="5"/>
        <v/>
      </c>
      <c r="AD32" s="50" t="str">
        <f t="shared" si="5"/>
        <v/>
      </c>
      <c r="AE32" s="50" t="str">
        <f t="shared" si="5"/>
        <v/>
      </c>
      <c r="AF32" s="50" t="str">
        <f t="shared" si="5"/>
        <v/>
      </c>
      <c r="AG32" s="31">
        <f>IFERROR(AVERAGE(W32:AF32),0)</f>
        <v>0</v>
      </c>
      <c r="AH32" s="28"/>
      <c r="AI32" s="29"/>
      <c r="AJ32" s="217"/>
      <c r="AK32" s="17"/>
      <c r="AL32" s="17"/>
      <c r="AM32" s="17"/>
      <c r="AN32" s="17"/>
      <c r="AO32" s="17"/>
      <c r="AP32" s="17"/>
      <c r="AQ32" s="17"/>
      <c r="AR32" s="17"/>
      <c r="AS32" s="17"/>
      <c r="AT32" s="5"/>
    </row>
    <row r="33" spans="2:46" s="3" customFormat="1" ht="20.100000000000001" customHeight="1" x14ac:dyDescent="0.25">
      <c r="B33" s="184"/>
      <c r="C33" s="146"/>
      <c r="D33" s="146"/>
      <c r="E33" s="147"/>
      <c r="F33" s="147"/>
      <c r="G33" s="147"/>
      <c r="H33" s="147"/>
      <c r="I33" s="148"/>
      <c r="J33" s="149"/>
      <c r="K33" s="149"/>
      <c r="L33" s="137" t="s">
        <v>28</v>
      </c>
      <c r="M33" s="138"/>
      <c r="N33" s="139"/>
      <c r="O33" s="140" t="str">
        <f>IFERROR(ROUND(((O32/(O31*997))*100),1),"")</f>
        <v/>
      </c>
      <c r="P33" s="141"/>
      <c r="Q33" s="43" t="str">
        <f>IFERROR(IF((O33)="","",IF((O33)&lt;90,"Reject",IF(O33&lt;=92.9,((K5/100)*((10*O33)-930)),IF(O33&lt;=94,0,IF(O33&lt;=96,((K5/100)*(O33-94)),IF(O33&lt;=98,((K5/100)*(960-(10*O33))),"Reject")))))),0)</f>
        <v/>
      </c>
      <c r="R33" s="190"/>
      <c r="S33" s="175"/>
      <c r="T33" s="188"/>
      <c r="U33" s="154"/>
      <c r="V33" s="146"/>
      <c r="W33" s="147"/>
      <c r="X33" s="147"/>
      <c r="Y33" s="147"/>
      <c r="Z33" s="147"/>
      <c r="AA33" s="148"/>
      <c r="AB33" s="149"/>
      <c r="AC33" s="149"/>
      <c r="AD33" s="410" t="s">
        <v>28</v>
      </c>
      <c r="AE33" s="411"/>
      <c r="AF33" s="412"/>
      <c r="AG33" s="22" t="str">
        <f>IFERROR(ROUND(((AG32/(AG31*997))*100),1),"")</f>
        <v/>
      </c>
      <c r="AH33" s="26"/>
      <c r="AI33" s="43" t="str">
        <f>IFERROR(IF((AG33)="","",IF((AG33)&lt;90,"Reject",IF(AG33&lt;=92.9,((Y5/100)*((10*AG33)-930)),IF(AG33&lt;=94,0,IF(AG33&lt;=96,((Y5/100)*(AG33-94)),IF(AG33&lt;=98,((Y5/100)*(960-(10*AG33))),"Reject")))))),0)</f>
        <v/>
      </c>
      <c r="AJ33" s="217"/>
      <c r="AK33" s="17"/>
      <c r="AL33" s="17"/>
      <c r="AM33" s="17"/>
      <c r="AN33" s="17"/>
      <c r="AO33" s="17"/>
      <c r="AP33" s="17"/>
      <c r="AQ33" s="17"/>
      <c r="AR33" s="17"/>
      <c r="AS33" s="17"/>
      <c r="AT33" s="5"/>
    </row>
    <row r="34" spans="2:46" s="3" customFormat="1" ht="20.100000000000001" customHeight="1" thickBot="1" x14ac:dyDescent="0.3">
      <c r="B34" s="184"/>
      <c r="C34" s="146"/>
      <c r="D34" s="146"/>
      <c r="E34" s="147"/>
      <c r="F34" s="147"/>
      <c r="G34" s="147"/>
      <c r="H34" s="147"/>
      <c r="I34" s="148"/>
      <c r="J34" s="149"/>
      <c r="K34" s="149"/>
      <c r="L34" s="80" t="s">
        <v>58</v>
      </c>
      <c r="M34" s="81"/>
      <c r="N34" s="82"/>
      <c r="O34" s="27" t="str">
        <f>IFERROR(ROUND(((O32/(O31*997))*100),1),"")</f>
        <v/>
      </c>
      <c r="P34" s="25"/>
      <c r="Q34" s="51" t="str">
        <f>IFERROR(IF((O34)="","",IF((O34)&lt;90,"Reject",IF(O34&lt;=92.9,((K5/100)*((8*O34)-744)),IF(O34&lt;=94,0,IF(O34&lt;=96,((K5/100)*(O34-94)),IF(O34&lt;=98,((K5/100)*(768-(8*O34))),"Reject")))))),0)</f>
        <v/>
      </c>
      <c r="R34" s="190"/>
      <c r="S34" s="175"/>
      <c r="T34" s="188"/>
      <c r="U34" s="146"/>
      <c r="V34" s="146"/>
      <c r="W34" s="147"/>
      <c r="X34" s="147"/>
      <c r="Y34" s="147"/>
      <c r="Z34" s="147"/>
      <c r="AA34" s="148"/>
      <c r="AB34" s="149"/>
      <c r="AC34" s="149"/>
      <c r="AD34" s="413" t="s">
        <v>58</v>
      </c>
      <c r="AE34" s="414"/>
      <c r="AF34" s="415"/>
      <c r="AG34" s="27" t="str">
        <f>IFERROR(ROUND(((AG32/(AG31*997))*100),1),"")</f>
        <v/>
      </c>
      <c r="AH34" s="25"/>
      <c r="AI34" s="44" t="str">
        <f>IFERROR(IF((AG34)="","",IF((AG34)&lt;90,"Reject",IF(AG34&lt;=92.9,((Y5/100)*((8*AG34)-744)),IF(AG34&lt;=94,0,IF(AG34&lt;=96,((Y5/100)*(AG34-94)),IF(AG34&lt;=98,((Y5/100)*(768-(8*AG34))),"Reject")))))),0)</f>
        <v/>
      </c>
      <c r="AJ34" s="217"/>
      <c r="AK34" s="17"/>
      <c r="AL34" s="17"/>
      <c r="AM34" s="17"/>
      <c r="AN34" s="17"/>
      <c r="AO34" s="17"/>
      <c r="AP34" s="17"/>
      <c r="AQ34" s="17"/>
      <c r="AR34" s="17"/>
      <c r="AS34" s="17"/>
      <c r="AT34" s="5"/>
    </row>
    <row r="35" spans="2:46" s="3" customFormat="1" ht="20.100000000000001" customHeight="1" thickBot="1" x14ac:dyDescent="0.3">
      <c r="B35" s="184"/>
      <c r="C35" s="146"/>
      <c r="D35" s="146"/>
      <c r="E35" s="147"/>
      <c r="F35" s="147"/>
      <c r="G35" s="147"/>
      <c r="H35" s="147"/>
      <c r="I35" s="150"/>
      <c r="J35" s="150"/>
      <c r="K35" s="150"/>
      <c r="L35" s="150"/>
      <c r="M35" s="150"/>
      <c r="N35" s="150"/>
      <c r="O35" s="151"/>
      <c r="P35" s="151"/>
      <c r="Q35" s="152"/>
      <c r="R35" s="185"/>
      <c r="S35" s="152"/>
      <c r="T35" s="188"/>
      <c r="U35" s="203"/>
      <c r="V35" s="146"/>
      <c r="W35" s="147"/>
      <c r="X35" s="147"/>
      <c r="Y35" s="147"/>
      <c r="Z35" s="147"/>
      <c r="AA35" s="150"/>
      <c r="AB35" s="150"/>
      <c r="AC35" s="150"/>
      <c r="AD35" s="150"/>
      <c r="AE35" s="150"/>
      <c r="AF35" s="150"/>
      <c r="AG35" s="151"/>
      <c r="AH35" s="151"/>
      <c r="AI35" s="201"/>
      <c r="AJ35" s="217"/>
      <c r="AK35" s="17"/>
      <c r="AL35" s="17"/>
      <c r="AM35" s="17"/>
      <c r="AN35" s="17"/>
      <c r="AO35" s="17"/>
      <c r="AP35" s="17"/>
      <c r="AQ35" s="17"/>
      <c r="AR35" s="17"/>
      <c r="AS35" s="17"/>
      <c r="AT35" s="5"/>
    </row>
    <row r="36" spans="2:46" ht="20.100000000000001" customHeight="1" x14ac:dyDescent="0.25">
      <c r="B36" s="180"/>
      <c r="C36" s="379" t="s">
        <v>0</v>
      </c>
      <c r="D36" s="380"/>
      <c r="E36" s="372" t="s">
        <v>56</v>
      </c>
      <c r="F36" s="273"/>
      <c r="G36" s="273"/>
      <c r="H36" s="273"/>
      <c r="I36" s="273"/>
      <c r="J36" s="273"/>
      <c r="K36" s="273"/>
      <c r="L36" s="273"/>
      <c r="M36" s="273"/>
      <c r="N36" s="274"/>
      <c r="O36" s="233"/>
      <c r="P36" s="233"/>
      <c r="Q36" s="233"/>
      <c r="R36" s="191"/>
      <c r="S36" s="233"/>
      <c r="T36" s="63"/>
      <c r="U36" s="379" t="s">
        <v>0</v>
      </c>
      <c r="V36" s="380"/>
      <c r="W36" s="372" t="s">
        <v>56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33"/>
      <c r="AH36" s="233"/>
      <c r="AI36" s="233"/>
      <c r="AJ36" s="64"/>
      <c r="AL36" s="17"/>
    </row>
    <row r="37" spans="2:46" ht="20.100000000000001" customHeight="1" x14ac:dyDescent="0.25">
      <c r="B37" s="180"/>
      <c r="C37" s="381"/>
      <c r="D37" s="382"/>
      <c r="E37" s="83" t="str">
        <f t="shared" ref="E37:N37" si="6">E15</f>
        <v>#</v>
      </c>
      <c r="F37" s="83" t="str">
        <f t="shared" si="6"/>
        <v>#</v>
      </c>
      <c r="G37" s="83" t="str">
        <f t="shared" si="6"/>
        <v>#</v>
      </c>
      <c r="H37" s="83" t="str">
        <f t="shared" si="6"/>
        <v>#</v>
      </c>
      <c r="I37" s="83" t="str">
        <f t="shared" si="6"/>
        <v>#</v>
      </c>
      <c r="J37" s="83" t="str">
        <f t="shared" si="6"/>
        <v>#</v>
      </c>
      <c r="K37" s="83" t="str">
        <f t="shared" si="6"/>
        <v>#</v>
      </c>
      <c r="L37" s="83" t="str">
        <f t="shared" si="6"/>
        <v>#</v>
      </c>
      <c r="M37" s="83" t="str">
        <f t="shared" si="6"/>
        <v>#</v>
      </c>
      <c r="N37" s="84" t="str">
        <f t="shared" si="6"/>
        <v>#</v>
      </c>
      <c r="O37" s="162"/>
      <c r="P37" s="162"/>
      <c r="Q37" s="162"/>
      <c r="R37" s="192"/>
      <c r="S37" s="162"/>
      <c r="T37" s="63"/>
      <c r="U37" s="381"/>
      <c r="V37" s="382"/>
      <c r="W37" s="83" t="str">
        <f t="shared" ref="W37:AF37" si="7">W15</f>
        <v>#</v>
      </c>
      <c r="X37" s="83" t="str">
        <f t="shared" si="7"/>
        <v>#</v>
      </c>
      <c r="Y37" s="83" t="str">
        <f t="shared" si="7"/>
        <v>#</v>
      </c>
      <c r="Z37" s="83" t="str">
        <f t="shared" si="7"/>
        <v>#</v>
      </c>
      <c r="AA37" s="83" t="str">
        <f t="shared" si="7"/>
        <v>#</v>
      </c>
      <c r="AB37" s="83" t="str">
        <f t="shared" si="7"/>
        <v>#</v>
      </c>
      <c r="AC37" s="83" t="str">
        <f t="shared" si="7"/>
        <v>#</v>
      </c>
      <c r="AD37" s="83" t="str">
        <f t="shared" si="7"/>
        <v>#</v>
      </c>
      <c r="AE37" s="83" t="str">
        <f t="shared" si="7"/>
        <v>#</v>
      </c>
      <c r="AF37" s="84" t="str">
        <f t="shared" si="7"/>
        <v>#</v>
      </c>
      <c r="AG37" s="162"/>
      <c r="AH37" s="162"/>
      <c r="AI37" s="162"/>
      <c r="AJ37" s="64"/>
    </row>
    <row r="38" spans="2:46" ht="20.100000000000001" customHeight="1" x14ac:dyDescent="0.25">
      <c r="B38" s="180"/>
      <c r="C38" s="383" t="s">
        <v>68</v>
      </c>
      <c r="D38" s="384"/>
      <c r="E38" s="85" t="str">
        <f t="shared" ref="E38:N38" si="8">IFERROR(IF((((E26/(E25*997))*100)&lt;92),(E25),""),"")</f>
        <v/>
      </c>
      <c r="F38" s="85" t="str">
        <f t="shared" si="8"/>
        <v/>
      </c>
      <c r="G38" s="85" t="str">
        <f t="shared" si="8"/>
        <v/>
      </c>
      <c r="H38" s="85" t="str">
        <f t="shared" si="8"/>
        <v/>
      </c>
      <c r="I38" s="85" t="str">
        <f t="shared" si="8"/>
        <v/>
      </c>
      <c r="J38" s="85" t="str">
        <f t="shared" si="8"/>
        <v/>
      </c>
      <c r="K38" s="85" t="str">
        <f t="shared" si="8"/>
        <v/>
      </c>
      <c r="L38" s="85" t="str">
        <f t="shared" si="8"/>
        <v/>
      </c>
      <c r="M38" s="85" t="str">
        <f t="shared" si="8"/>
        <v/>
      </c>
      <c r="N38" s="86" t="str">
        <f t="shared" si="8"/>
        <v/>
      </c>
      <c r="O38" s="162"/>
      <c r="P38" s="162"/>
      <c r="Q38" s="162"/>
      <c r="R38" s="192"/>
      <c r="S38" s="162"/>
      <c r="T38" s="63"/>
      <c r="U38" s="383" t="s">
        <v>68</v>
      </c>
      <c r="V38" s="384"/>
      <c r="W38" s="30" t="str">
        <f>IFERROR(IF(AND($W$26&lt;&gt;"",$W$25="",(($W$26/($E$25*997))&lt;0.92)),($E$25),IF(AND($W$25&lt;&gt;"",$W$26="",(($E$26/($W$25*997))&lt;0.92)),($W$25),IF(AND($W$25&lt;&gt;"",$W$26&lt;&gt;"",(($W$26/($W$25*997))&lt;0.92)),($W$25),""))),"")</f>
        <v/>
      </c>
      <c r="X38" s="30" t="str">
        <f>IFERROR(IF(AND($X$26&lt;&gt;"",$X$25="",(($X$26/($F$25*997))&lt;0.92)),($F$25),IF(AND($X$25&lt;&gt;"",$X$26="",(($F$26/($X$25*997))&lt;0.92)),($X$25),IF(AND($X$25&lt;&gt;"",$X$26&lt;&gt;"",(($X$26/($X$25*997))&lt;0.92)),($X$25),""))),"")</f>
        <v/>
      </c>
      <c r="Y38" s="30" t="str">
        <f>IFERROR(IF(AND($Y$26&lt;&gt;"",$Y$25="",(($Y$26/($G$25*997))&lt;0.92)),($G$25),IF(AND($Y$25&lt;&gt;"",$Y$26="",(($G$26/($Y$25*997))&lt;0.92)),($Y$25),IF(AND($Y$25&lt;&gt;"",$Y$26&lt;&gt;"",(($Y$26/($Y$25*997))&lt;0.92)),($Y$25),""))),"")</f>
        <v/>
      </c>
      <c r="Z38" s="30" t="str">
        <f>IFERROR(IF(AND($Z$26&lt;&gt;"",$Z$25="",(($Z$26/($H$25*997))&lt;0.92)),($H$25),IF(AND($Z$25&lt;&gt;"",$Z$26="",(($H$26/($Z$25*997))&lt;0.92)),($Z$25),IF(AND($Z$25&lt;&gt;"",$Z$26&lt;&gt;"",(($Z$26/($Z$25*997))&lt;0.92)),($Z$25),""))),"")</f>
        <v/>
      </c>
      <c r="AA38" s="30" t="str">
        <f>IFERROR(IF(AND($AA$26&lt;&gt;"",$AA$25="",(($AA$26/($I$25*997))&lt;0.92)),($I$25),IF(AND($AA$25&lt;&gt;"",$AA$26="",(($I$26/($AA$25*997))&lt;0.92)),($AA$25),IF(AND($AA$25&lt;&gt;"",$AA$26&lt;&gt;"",(($AA$26/($AA$25*997))&lt;0.92)),($AA$25),""))),"")</f>
        <v/>
      </c>
      <c r="AB38" s="30" t="str">
        <f>IFERROR(IF(AND($AB$26&lt;&gt;"",$AB$25="",(($AB$26/($J$25*997))&lt;0.92)),($J$25),IF(AND($AB$25&lt;&gt;"",$AB$26="",(($J$26/($AB$25*997))&lt;0.92)),($AB$25),IF(AND($AB$25&lt;&gt;"",$AB$26&lt;&gt;"",(($AB$26/($AB$25*997))&lt;0.92)),($AB$25),""))),"")</f>
        <v/>
      </c>
      <c r="AC38" s="30" t="str">
        <f>IFERROR(IF(AND($AC$26&lt;&gt;"",$AC$25="",(($AC$26/($K$25*997))&lt;0.92)),($K$25),IF(AND($AC$25&lt;&gt;"",$AC$26="",(($K$26/($AC$25*997))&lt;0.92)),($AC$25),IF(AND($AC$25&lt;&gt;"",$AC$26&lt;&gt;"",(($AC$26/($AC$25*997))&lt;0.92)),($AC$25),""))),"")</f>
        <v/>
      </c>
      <c r="AD38" s="30" t="str">
        <f>IFERROR(IF(AND($AD$26&lt;&gt;"",$AD$25="",(($AD$26/($L$25*997))&lt;0.92)),($L$25),IF(AND($AD$25&lt;&gt;"",$AD$26="",(($L$26/($AD$25*997))&lt;0.92)),($AD$25),IF(AND($AD$25&lt;&gt;"",$AD$26&lt;&gt;"",(($AD$26/($AD$25*997))&lt;0.92)),($AD$25),""))),"")</f>
        <v/>
      </c>
      <c r="AE38" s="30" t="str">
        <f>IFERROR(IF(AND($AE$26&lt;&gt;"",$AE$25="",(($AE$26/($M$25*997))&lt;0.92)),($M$25),IF(AND($AE$25&lt;&gt;"",$AE$26="",(($M$26/($AE$25*997))&lt;0.92)),($AE$25),IF(AND($AE$25&lt;&gt;"",$AE$26&lt;&gt;"",(($AE$26/($AE$25*997))&lt;0.92)),($AE$25),""))),"")</f>
        <v/>
      </c>
      <c r="AF38" s="55" t="str">
        <f>IFERROR(IF(AND($AF$26&lt;&gt;"",$AF$25="",(($AF$26/($N$25*997))&lt;0.92)),($N$25),IF(AND($AF$25&lt;&gt;"",$AF$26="",(($N$26/($AF$25*997))&lt;0.92)),($AF$25),IF(AND($AF$25&lt;&gt;"",$AF$26&lt;&gt;"",(($AF$26/($AF$25*997))&lt;0.92)),($AF$25),""))),"")</f>
        <v/>
      </c>
      <c r="AG38" s="162"/>
      <c r="AH38" s="162"/>
      <c r="AI38" s="162"/>
      <c r="AJ38" s="64"/>
    </row>
    <row r="39" spans="2:46" ht="20.100000000000001" customHeight="1" x14ac:dyDescent="0.25">
      <c r="B39" s="180"/>
      <c r="C39" s="321" t="s">
        <v>34</v>
      </c>
      <c r="D39" s="322"/>
      <c r="E39" s="87" t="str">
        <f t="shared" ref="E39:N39" si="9">IFERROR(IF((((E26/(E25*997))*100)&lt;92),(E26),""),"")</f>
        <v/>
      </c>
      <c r="F39" s="87" t="str">
        <f t="shared" si="9"/>
        <v/>
      </c>
      <c r="G39" s="87" t="str">
        <f t="shared" si="9"/>
        <v/>
      </c>
      <c r="H39" s="87" t="str">
        <f t="shared" si="9"/>
        <v/>
      </c>
      <c r="I39" s="87" t="str">
        <f t="shared" si="9"/>
        <v/>
      </c>
      <c r="J39" s="87" t="str">
        <f t="shared" si="9"/>
        <v/>
      </c>
      <c r="K39" s="87" t="str">
        <f t="shared" si="9"/>
        <v/>
      </c>
      <c r="L39" s="87" t="str">
        <f t="shared" si="9"/>
        <v/>
      </c>
      <c r="M39" s="87" t="str">
        <f t="shared" si="9"/>
        <v/>
      </c>
      <c r="N39" s="88" t="str">
        <f t="shared" si="9"/>
        <v/>
      </c>
      <c r="O39" s="163"/>
      <c r="P39" s="232"/>
      <c r="Q39" s="233"/>
      <c r="R39" s="191"/>
      <c r="S39" s="233"/>
      <c r="T39" s="63"/>
      <c r="U39" s="321" t="s">
        <v>34</v>
      </c>
      <c r="V39" s="322"/>
      <c r="W39" s="50" t="str">
        <f>IFERROR(IF(AND($W$26&lt;&gt;"",$W$25="",(($W$26/($E$25*997))&lt;0.92)),($W$26),IF(AND($W$25&lt;&gt;"",$W$26="",(($E$26/($W$25*997))&lt;0.92)),($E$26),IF(AND($W$25&lt;&gt;"",$W$26&lt;&gt;"",(($W$26/($W$25*997))&lt;0.92)),($W$26),""))),"")</f>
        <v/>
      </c>
      <c r="X39" s="50" t="str">
        <f>IFERROR(IF(AND($X$26&lt;&gt;"",$X$25="",(($X$26/($F$25*997))&lt;0.92)),($X$26),IF(AND($X$25&lt;&gt;"",$X$26="",(($F$26/($X$25*997))&lt;0.92)),($F$26),IF(AND($X$25&lt;&gt;"",$X$26&lt;&gt;"",(($X$26/($X$25*997))&lt;0.92)),($X$26),""))),"")</f>
        <v/>
      </c>
      <c r="Y39" s="50" t="str">
        <f>IFERROR(IF(AND($Y$26&lt;&gt;"",$Y$25="",(($Y$26/($G$25*997))&lt;0.92)),($Y$26),IF(AND($Y$25&lt;&gt;"",$Y$26="",(($G$26/($Y$25*997))&lt;0.92)),($G$26),IF(AND($Y$25&lt;&gt;"",$Y$26&lt;&gt;"",(($Y$26/($Y$25*997))&lt;0.92)),($Y$26),""))),"")</f>
        <v/>
      </c>
      <c r="Z39" s="50" t="str">
        <f>IFERROR(IF(AND($Z$26&lt;&gt;"",$Z$25="",(($Z$26/($H$25*997))&lt;0.92)),($Z$26),IF(AND($Z$25&lt;&gt;"",$Z$26="",(($H$26/($Z$25*997))&lt;0.92)),($H$26),IF(AND($Z$25&lt;&gt;"",$Z$26&lt;&gt;"",(($Z$26/($Z$25*997))&lt;0.92)),($Z$26),""))),"")</f>
        <v/>
      </c>
      <c r="AA39" s="50" t="str">
        <f>IFERROR(IF(AND($AA$26&lt;&gt;"",$AA$25="",(($AA$26/($I$25*997))&lt;0.92)),($AA$26),IF(AND($AA$25&lt;&gt;"",$AA$26="",(($I$26/($AA$25*997))&lt;0.92)),($I$26),IF(AND($AA$25&lt;&gt;"",$AA$26&lt;&gt;"",(($AA$26/($AA$25*997))&lt;0.92)),($AA$26),""))),"")</f>
        <v/>
      </c>
      <c r="AB39" s="50" t="str">
        <f>IFERROR(IF(AND($AB$26&lt;&gt;"",$AB$25="",(($AB$26/($J$25*997))&lt;0.92)),($AB$26),IF(AND($AB$25&lt;&gt;"",$AB$26="",(($J$26/($AB$25*997))&lt;0.92)),($J$26),IF(AND($AB$25&lt;&gt;"",$AB$26&lt;&gt;"",(($AB$26/($AB$25*997))&lt;0.92)),($AB$26),""))),"")</f>
        <v/>
      </c>
      <c r="AC39" s="50" t="str">
        <f>IFERROR(IF(AND($AC$26&lt;&gt;"",$AC$25="",(($AC$26/($K$25*997))&lt;0.92)),($AC$26),IF(AND($AC$25&lt;&gt;"",$AC$26="",(($K$26/($AC$25*997))&lt;0.92)),($K$26),IF(AND($AC$25&lt;&gt;"",$AC$26&lt;&gt;"",(($AC$26/($AC$25*997))&lt;0.92)),($AC$26),""))),"")</f>
        <v/>
      </c>
      <c r="AD39" s="50" t="str">
        <f>IFERROR(IF(AND($AD$26&lt;&gt;"",$AD$25="",(($AD$26/($L$25*997))&lt;0.92)),($AD$26),IF(AND($AD$25&lt;&gt;"",$AD$26="",(($L$26/($AD$25*997))&lt;0.92)),($L$26),IF(AND($AD$25&lt;&gt;"",$AD$26&lt;&gt;"",(($AD$26/($AD$25*997))&lt;0.92)),($AD$26),""))),"")</f>
        <v/>
      </c>
      <c r="AE39" s="50" t="str">
        <f>IFERROR(IF(AND($AE$26&lt;&gt;"",$AE$25="",(($AE$26/($M$25*997))&lt;0.92)),($AE$26),IF(AND($AE$25&lt;&gt;"",$AE$26="",(($M$26/($AE$25*997))&lt;0.92)),($M$26),IF(AND($AE$25&lt;&gt;"",$AE$26&lt;&gt;"",(($AE$26/($AE$25*997))&lt;0.92)),($AE$26),""))),"")</f>
        <v/>
      </c>
      <c r="AF39" s="56" t="str">
        <f>IFERROR(IF(AND($AF$26&lt;&gt;"",$AF$25="",(($AF$26/($N$25*997))&lt;0.92)),($AF$26),IF(AND($AF$25&lt;&gt;"",$AF$26="",(($N$26/($AF$25*997))&lt;0.92)),($N$26),IF(AND($AF$25&lt;&gt;"",$AF$26&lt;&gt;"",(($AF$26/($AF$25*997))&lt;0.92)),($AF$26),""))),"")</f>
        <v/>
      </c>
      <c r="AG39" s="163"/>
      <c r="AH39" s="232"/>
      <c r="AI39" s="233"/>
      <c r="AJ39" s="64"/>
    </row>
    <row r="40" spans="2:46" ht="20.100000000000001" customHeight="1" x14ac:dyDescent="0.25">
      <c r="B40" s="180"/>
      <c r="C40" s="321" t="s">
        <v>35</v>
      </c>
      <c r="D40" s="322"/>
      <c r="E40" s="77"/>
      <c r="F40" s="77"/>
      <c r="G40" s="77"/>
      <c r="H40" s="77"/>
      <c r="I40" s="77"/>
      <c r="J40" s="89"/>
      <c r="K40" s="89"/>
      <c r="L40" s="89"/>
      <c r="M40" s="89"/>
      <c r="N40" s="90"/>
      <c r="O40" s="233"/>
      <c r="P40" s="233"/>
      <c r="Q40" s="233"/>
      <c r="R40" s="191"/>
      <c r="S40" s="233"/>
      <c r="T40" s="63"/>
      <c r="U40" s="321" t="s">
        <v>35</v>
      </c>
      <c r="V40" s="32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233"/>
      <c r="AH40" s="233"/>
      <c r="AI40" s="233"/>
      <c r="AJ40" s="64"/>
    </row>
    <row r="41" spans="2:46" ht="20.100000000000001" customHeight="1" x14ac:dyDescent="0.25">
      <c r="B41" s="180"/>
      <c r="C41" s="321" t="s">
        <v>36</v>
      </c>
      <c r="D41" s="322"/>
      <c r="E41" s="77"/>
      <c r="F41" s="77"/>
      <c r="G41" s="77"/>
      <c r="H41" s="77"/>
      <c r="I41" s="77"/>
      <c r="J41" s="89"/>
      <c r="K41" s="89"/>
      <c r="L41" s="89"/>
      <c r="M41" s="89"/>
      <c r="N41" s="90"/>
      <c r="O41" s="233"/>
      <c r="P41" s="233"/>
      <c r="Q41" s="233"/>
      <c r="R41" s="191"/>
      <c r="S41" s="233"/>
      <c r="T41" s="63"/>
      <c r="U41" s="321" t="s">
        <v>36</v>
      </c>
      <c r="V41" s="322"/>
      <c r="W41" s="132"/>
      <c r="X41" s="132"/>
      <c r="Y41" s="132"/>
      <c r="Z41" s="132"/>
      <c r="AA41" s="132"/>
      <c r="AB41" s="132"/>
      <c r="AC41" s="132"/>
      <c r="AD41" s="132"/>
      <c r="AE41" s="132"/>
      <c r="AF41" s="133"/>
      <c r="AG41" s="233"/>
      <c r="AH41" s="233"/>
      <c r="AI41" s="233"/>
      <c r="AJ41" s="64"/>
    </row>
    <row r="42" spans="2:46" ht="20.100000000000001" customHeight="1" x14ac:dyDescent="0.25">
      <c r="B42" s="180"/>
      <c r="C42" s="321" t="s">
        <v>37</v>
      </c>
      <c r="D42" s="322"/>
      <c r="E42" s="77"/>
      <c r="F42" s="77"/>
      <c r="G42" s="77"/>
      <c r="H42" s="77"/>
      <c r="I42" s="77"/>
      <c r="J42" s="89"/>
      <c r="K42" s="89"/>
      <c r="L42" s="89"/>
      <c r="M42" s="89"/>
      <c r="N42" s="90"/>
      <c r="O42" s="233"/>
      <c r="P42" s="233"/>
      <c r="Q42" s="233"/>
      <c r="R42" s="191"/>
      <c r="S42" s="233"/>
      <c r="T42" s="63"/>
      <c r="U42" s="321" t="s">
        <v>37</v>
      </c>
      <c r="V42" s="32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  <c r="AG42" s="233"/>
      <c r="AH42" s="233"/>
      <c r="AI42" s="233"/>
      <c r="AJ42" s="64"/>
    </row>
    <row r="43" spans="2:46" ht="20.100000000000001" customHeight="1" x14ac:dyDescent="0.25">
      <c r="B43" s="180"/>
      <c r="C43" s="321" t="s">
        <v>38</v>
      </c>
      <c r="D43" s="322"/>
      <c r="E43" s="77"/>
      <c r="F43" s="77"/>
      <c r="G43" s="77"/>
      <c r="H43" s="77"/>
      <c r="I43" s="77"/>
      <c r="J43" s="89"/>
      <c r="K43" s="89"/>
      <c r="L43" s="89"/>
      <c r="M43" s="89"/>
      <c r="N43" s="90"/>
      <c r="O43" s="233"/>
      <c r="P43" s="233"/>
      <c r="Q43" s="233"/>
      <c r="R43" s="191"/>
      <c r="S43" s="233"/>
      <c r="T43" s="63"/>
      <c r="U43" s="321" t="s">
        <v>38</v>
      </c>
      <c r="V43" s="32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233"/>
      <c r="AH43" s="233"/>
      <c r="AI43" s="233"/>
      <c r="AJ43" s="64"/>
    </row>
    <row r="44" spans="2:46" ht="20.100000000000001" customHeight="1" x14ac:dyDescent="0.25">
      <c r="B44" s="180"/>
      <c r="C44" s="321" t="s">
        <v>71</v>
      </c>
      <c r="D44" s="322"/>
      <c r="E44" s="77"/>
      <c r="F44" s="77"/>
      <c r="G44" s="77"/>
      <c r="H44" s="77"/>
      <c r="I44" s="77"/>
      <c r="J44" s="89"/>
      <c r="K44" s="89"/>
      <c r="L44" s="89"/>
      <c r="M44" s="89"/>
      <c r="N44" s="90"/>
      <c r="O44" s="233"/>
      <c r="P44" s="233"/>
      <c r="Q44" s="233"/>
      <c r="R44" s="191"/>
      <c r="S44" s="233"/>
      <c r="T44" s="63"/>
      <c r="U44" s="321" t="s">
        <v>71</v>
      </c>
      <c r="V44" s="322"/>
      <c r="W44" s="132"/>
      <c r="X44" s="132"/>
      <c r="Y44" s="132"/>
      <c r="Z44" s="132"/>
      <c r="AA44" s="132"/>
      <c r="AB44" s="132"/>
      <c r="AC44" s="132"/>
      <c r="AD44" s="132"/>
      <c r="AE44" s="132"/>
      <c r="AF44" s="133"/>
      <c r="AG44" s="233"/>
      <c r="AH44" s="233"/>
      <c r="AI44" s="233"/>
      <c r="AJ44" s="64"/>
    </row>
    <row r="45" spans="2:46" ht="20.100000000000001" customHeight="1" x14ac:dyDescent="0.25">
      <c r="B45" s="180"/>
      <c r="C45" s="321" t="s">
        <v>33</v>
      </c>
      <c r="D45" s="322"/>
      <c r="E45" s="22" t="str">
        <f>IFERROR((ROUND(((AVERAGE(E39:E44))/(E38*997))*100,1)),"-")</f>
        <v>-</v>
      </c>
      <c r="F45" s="22" t="str">
        <f>IFERROR((ROUND(((AVERAGE(F39:F44))/(F38*997))*100,1)),"-")</f>
        <v>-</v>
      </c>
      <c r="G45" s="22" t="str">
        <f t="shared" ref="G45:N45" si="10">IFERROR((ROUND(((AVERAGE(G39:G44))/(G38*997))*100,1)),"-")</f>
        <v>-</v>
      </c>
      <c r="H45" s="22" t="str">
        <f t="shared" si="10"/>
        <v>-</v>
      </c>
      <c r="I45" s="22" t="str">
        <f t="shared" si="10"/>
        <v>-</v>
      </c>
      <c r="J45" s="22" t="str">
        <f t="shared" si="10"/>
        <v>-</v>
      </c>
      <c r="K45" s="22" t="str">
        <f t="shared" si="10"/>
        <v>-</v>
      </c>
      <c r="L45" s="22" t="str">
        <f t="shared" si="10"/>
        <v>-</v>
      </c>
      <c r="M45" s="22" t="str">
        <f t="shared" si="10"/>
        <v>-</v>
      </c>
      <c r="N45" s="91" t="str">
        <f t="shared" si="10"/>
        <v>-</v>
      </c>
      <c r="O45" s="233"/>
      <c r="P45" s="233"/>
      <c r="Q45" s="233"/>
      <c r="R45" s="191"/>
      <c r="S45" s="233"/>
      <c r="T45" s="63"/>
      <c r="U45" s="321" t="s">
        <v>33</v>
      </c>
      <c r="V45" s="322"/>
      <c r="W45" s="22" t="str">
        <f>IFERROR((ROUND(((AVERAGE(W39:W44))/(W38*997))*100,1)),"-")</f>
        <v>-</v>
      </c>
      <c r="X45" s="22" t="str">
        <f>IFERROR((ROUND(((AVERAGE(X39:X44))/(X38*997))*100,1)),"-")</f>
        <v>-</v>
      </c>
      <c r="Y45" s="22" t="str">
        <f t="shared" ref="Y45:AF45" si="11">IFERROR((ROUND(((AVERAGE(Y39:Y44))/(Y38*997))*100,1)),"-")</f>
        <v>-</v>
      </c>
      <c r="Z45" s="22" t="str">
        <f t="shared" si="11"/>
        <v>-</v>
      </c>
      <c r="AA45" s="22" t="str">
        <f t="shared" si="11"/>
        <v>-</v>
      </c>
      <c r="AB45" s="22" t="str">
        <f t="shared" si="11"/>
        <v>-</v>
      </c>
      <c r="AC45" s="22" t="str">
        <f t="shared" si="11"/>
        <v>-</v>
      </c>
      <c r="AD45" s="22" t="str">
        <f t="shared" si="11"/>
        <v>-</v>
      </c>
      <c r="AE45" s="22" t="str">
        <f t="shared" si="11"/>
        <v>-</v>
      </c>
      <c r="AF45" s="91" t="str">
        <f t="shared" si="11"/>
        <v>-</v>
      </c>
      <c r="AG45" s="233"/>
      <c r="AH45" s="233"/>
      <c r="AI45" s="233"/>
      <c r="AJ45" s="64"/>
    </row>
    <row r="46" spans="2:46" ht="20.100000000000001" customHeight="1" x14ac:dyDescent="0.25">
      <c r="B46" s="180"/>
      <c r="C46" s="321" t="s">
        <v>64</v>
      </c>
      <c r="D46" s="322"/>
      <c r="E46" s="92" t="str">
        <f t="shared" ref="E46:N46" si="12">IF(COUNTBLANK(E38),"-",(IF((E45)&lt;90,"Reject",IF(E45&lt;=92.9,(($K$5/100)*((10*E45)-930)),IF(E45&lt;=94,0,IF(E45&lt;=96,(($K$5/100)*(E45-94)),IF(E45&lt;=98,(($K$5/100)*(960-(10*E45))),"Reject")))))))</f>
        <v>-</v>
      </c>
      <c r="F46" s="92" t="str">
        <f t="shared" si="12"/>
        <v>-</v>
      </c>
      <c r="G46" s="92" t="str">
        <f t="shared" si="12"/>
        <v>-</v>
      </c>
      <c r="H46" s="92" t="str">
        <f t="shared" si="12"/>
        <v>-</v>
      </c>
      <c r="I46" s="92" t="str">
        <f t="shared" si="12"/>
        <v>-</v>
      </c>
      <c r="J46" s="92" t="str">
        <f t="shared" si="12"/>
        <v>-</v>
      </c>
      <c r="K46" s="92" t="str">
        <f t="shared" si="12"/>
        <v>-</v>
      </c>
      <c r="L46" s="92" t="str">
        <f t="shared" si="12"/>
        <v>-</v>
      </c>
      <c r="M46" s="92" t="str">
        <f t="shared" si="12"/>
        <v>-</v>
      </c>
      <c r="N46" s="93" t="str">
        <f t="shared" si="12"/>
        <v>-</v>
      </c>
      <c r="O46" s="233"/>
      <c r="P46" s="233"/>
      <c r="Q46" s="233"/>
      <c r="R46" s="191"/>
      <c r="S46" s="233"/>
      <c r="T46" s="63"/>
      <c r="U46" s="321" t="s">
        <v>64</v>
      </c>
      <c r="V46" s="322"/>
      <c r="W46" s="92" t="str">
        <f t="shared" ref="W46:AF46" si="13">IF(COUNTBLANK(W38),"-",(IF((W45)&lt;90,"Reject",IF(W45&lt;=92.9,(($Y$5/100)*((10*W45)-930)),IF(W45&lt;=94,0,IF(W45&lt;=96,(($Y$5/100)*(W45-94)),IF(W45&lt;=98,(($Y$5/100)*(960-(10*W45))),"Reject")))))))</f>
        <v>-</v>
      </c>
      <c r="X46" s="92" t="str">
        <f t="shared" si="13"/>
        <v>-</v>
      </c>
      <c r="Y46" s="92" t="str">
        <f t="shared" si="13"/>
        <v>-</v>
      </c>
      <c r="Z46" s="92" t="str">
        <f t="shared" si="13"/>
        <v>-</v>
      </c>
      <c r="AA46" s="92" t="str">
        <f t="shared" si="13"/>
        <v>-</v>
      </c>
      <c r="AB46" s="92" t="str">
        <f t="shared" si="13"/>
        <v>-</v>
      </c>
      <c r="AC46" s="92" t="str">
        <f t="shared" si="13"/>
        <v>-</v>
      </c>
      <c r="AD46" s="92" t="str">
        <f t="shared" si="13"/>
        <v>-</v>
      </c>
      <c r="AE46" s="92" t="str">
        <f t="shared" si="13"/>
        <v>-</v>
      </c>
      <c r="AF46" s="93" t="str">
        <f t="shared" si="13"/>
        <v>-</v>
      </c>
      <c r="AG46" s="233"/>
      <c r="AH46" s="233"/>
      <c r="AI46" s="233"/>
      <c r="AJ46" s="64"/>
    </row>
    <row r="47" spans="2:46" ht="20.100000000000001" customHeight="1" x14ac:dyDescent="0.25">
      <c r="B47" s="180"/>
      <c r="C47" s="321" t="s">
        <v>63</v>
      </c>
      <c r="D47" s="322"/>
      <c r="E47" s="94" t="str">
        <f t="shared" ref="E47:N47" si="14">IF(COUNTBLANK(E38),"-",(IF((E45)&lt;90,"Reject",IF(E45&lt;=92.9,(($K$5/100)*((8*E45)-744)),IF(E45&lt;=94,0,IF(E45&lt;=96,(($K$5/100)*(E45-94)),IF(E45&lt;=98,(($K$5/100)*(768-(8*E45))),"Reject")))))))</f>
        <v>-</v>
      </c>
      <c r="F47" s="94" t="str">
        <f t="shared" si="14"/>
        <v>-</v>
      </c>
      <c r="G47" s="94" t="str">
        <f t="shared" si="14"/>
        <v>-</v>
      </c>
      <c r="H47" s="94" t="str">
        <f t="shared" si="14"/>
        <v>-</v>
      </c>
      <c r="I47" s="94" t="str">
        <f t="shared" si="14"/>
        <v>-</v>
      </c>
      <c r="J47" s="94" t="str">
        <f t="shared" si="14"/>
        <v>-</v>
      </c>
      <c r="K47" s="94" t="str">
        <f t="shared" si="14"/>
        <v>-</v>
      </c>
      <c r="L47" s="94" t="str">
        <f t="shared" si="14"/>
        <v>-</v>
      </c>
      <c r="M47" s="94" t="str">
        <f t="shared" si="14"/>
        <v>-</v>
      </c>
      <c r="N47" s="79" t="str">
        <f t="shared" si="14"/>
        <v>-</v>
      </c>
      <c r="O47" s="233"/>
      <c r="P47" s="233"/>
      <c r="Q47" s="233"/>
      <c r="R47" s="191"/>
      <c r="S47" s="233"/>
      <c r="T47" s="63"/>
      <c r="U47" s="321" t="s">
        <v>63</v>
      </c>
      <c r="V47" s="322"/>
      <c r="W47" s="94" t="str">
        <f t="shared" ref="W47:AF47" si="15">IF(COUNTBLANK(W38),"-",(IF((W45)&lt;90,"Reject",IF(W45&lt;=92.9,(($Y$5/100)*((8*W45)-744)),IF(W45&lt;=94,0,IF(W45&lt;=96,(($Y$5/100)*(W45-94)),IF(W45&lt;=98,(($Y$5/100)*(768-(8*W45))),"Reject")))))))</f>
        <v>-</v>
      </c>
      <c r="X47" s="94" t="str">
        <f t="shared" si="15"/>
        <v>-</v>
      </c>
      <c r="Y47" s="94" t="str">
        <f t="shared" si="15"/>
        <v>-</v>
      </c>
      <c r="Z47" s="94" t="str">
        <f t="shared" si="15"/>
        <v>-</v>
      </c>
      <c r="AA47" s="94" t="str">
        <f t="shared" si="15"/>
        <v>-</v>
      </c>
      <c r="AB47" s="94" t="str">
        <f t="shared" si="15"/>
        <v>-</v>
      </c>
      <c r="AC47" s="94" t="str">
        <f t="shared" si="15"/>
        <v>-</v>
      </c>
      <c r="AD47" s="94" t="str">
        <f t="shared" si="15"/>
        <v>-</v>
      </c>
      <c r="AE47" s="94" t="str">
        <f t="shared" si="15"/>
        <v>-</v>
      </c>
      <c r="AF47" s="79" t="str">
        <f t="shared" si="15"/>
        <v>-</v>
      </c>
      <c r="AG47" s="233"/>
      <c r="AH47" s="233"/>
      <c r="AI47" s="233"/>
      <c r="AJ47" s="64"/>
    </row>
    <row r="48" spans="2:46" ht="20.100000000000001" customHeight="1" x14ac:dyDescent="0.25">
      <c r="B48" s="180"/>
      <c r="C48" s="321" t="s">
        <v>39</v>
      </c>
      <c r="D48" s="322"/>
      <c r="E48" s="95"/>
      <c r="F48" s="95"/>
      <c r="G48" s="95"/>
      <c r="H48" s="95"/>
      <c r="I48" s="95"/>
      <c r="J48" s="96"/>
      <c r="K48" s="96"/>
      <c r="L48" s="96"/>
      <c r="M48" s="96"/>
      <c r="N48" s="97"/>
      <c r="O48" s="233"/>
      <c r="P48" s="233"/>
      <c r="Q48" s="233"/>
      <c r="R48" s="191"/>
      <c r="S48" s="233"/>
      <c r="T48" s="63"/>
      <c r="U48" s="321" t="s">
        <v>39</v>
      </c>
      <c r="V48" s="322"/>
      <c r="W48" s="134"/>
      <c r="X48" s="134"/>
      <c r="Y48" s="134"/>
      <c r="Z48" s="134"/>
      <c r="AA48" s="134"/>
      <c r="AB48" s="135"/>
      <c r="AC48" s="135"/>
      <c r="AD48" s="135"/>
      <c r="AE48" s="135"/>
      <c r="AF48" s="136"/>
      <c r="AG48" s="233"/>
      <c r="AH48" s="233"/>
      <c r="AI48" s="233"/>
      <c r="AJ48" s="64"/>
    </row>
    <row r="49" spans="2:36" ht="20.100000000000001" customHeight="1" thickBot="1" x14ac:dyDescent="0.3">
      <c r="B49" s="180"/>
      <c r="C49" s="373" t="s">
        <v>46</v>
      </c>
      <c r="D49" s="374"/>
      <c r="E49" s="144">
        <f t="shared" ref="E49:N49" si="16">IF(COUNTBLANK(E48),0,SUM(E46:E47)*E48)</f>
        <v>0</v>
      </c>
      <c r="F49" s="144">
        <f t="shared" si="16"/>
        <v>0</v>
      </c>
      <c r="G49" s="144">
        <f t="shared" si="16"/>
        <v>0</v>
      </c>
      <c r="H49" s="144">
        <f t="shared" si="16"/>
        <v>0</v>
      </c>
      <c r="I49" s="144">
        <f t="shared" si="16"/>
        <v>0</v>
      </c>
      <c r="J49" s="144">
        <f t="shared" si="16"/>
        <v>0</v>
      </c>
      <c r="K49" s="144">
        <f t="shared" si="16"/>
        <v>0</v>
      </c>
      <c r="L49" s="144">
        <f t="shared" si="16"/>
        <v>0</v>
      </c>
      <c r="M49" s="144">
        <f t="shared" si="16"/>
        <v>0</v>
      </c>
      <c r="N49" s="145">
        <f t="shared" si="16"/>
        <v>0</v>
      </c>
      <c r="O49" s="164"/>
      <c r="P49" s="233"/>
      <c r="Q49" s="233"/>
      <c r="R49" s="191"/>
      <c r="S49" s="233"/>
      <c r="T49" s="63"/>
      <c r="U49" s="373" t="s">
        <v>46</v>
      </c>
      <c r="V49" s="374"/>
      <c r="W49" s="144">
        <f t="shared" ref="W49:AF49" si="17">IF(COUNTBLANK(W48),0,SUM(W46:W47)*W48)</f>
        <v>0</v>
      </c>
      <c r="X49" s="144">
        <f t="shared" si="17"/>
        <v>0</v>
      </c>
      <c r="Y49" s="144">
        <f t="shared" si="17"/>
        <v>0</v>
      </c>
      <c r="Z49" s="144">
        <f t="shared" si="17"/>
        <v>0</v>
      </c>
      <c r="AA49" s="144">
        <f t="shared" si="17"/>
        <v>0</v>
      </c>
      <c r="AB49" s="144">
        <f t="shared" si="17"/>
        <v>0</v>
      </c>
      <c r="AC49" s="144">
        <f t="shared" si="17"/>
        <v>0</v>
      </c>
      <c r="AD49" s="144">
        <f t="shared" si="17"/>
        <v>0</v>
      </c>
      <c r="AE49" s="144">
        <f t="shared" si="17"/>
        <v>0</v>
      </c>
      <c r="AF49" s="145">
        <f t="shared" si="17"/>
        <v>0</v>
      </c>
      <c r="AG49" s="167"/>
      <c r="AH49" s="233"/>
      <c r="AI49" s="233"/>
      <c r="AJ49" s="64"/>
    </row>
    <row r="50" spans="2:36" ht="20.100000000000001" customHeight="1" thickBot="1" x14ac:dyDescent="0.3">
      <c r="B50" s="193"/>
      <c r="C50" s="385">
        <f>COUNTIF(E46:N47,"Reject")</f>
        <v>0</v>
      </c>
      <c r="D50" s="385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233"/>
      <c r="T50" s="218"/>
      <c r="U50" s="385">
        <f>COUNTIF(W46:AF47,"Reject")</f>
        <v>0</v>
      </c>
      <c r="V50" s="385"/>
      <c r="W50" s="194"/>
      <c r="X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66"/>
    </row>
    <row r="51" spans="2:36" ht="20.100000000000001" customHeight="1" thickBot="1" x14ac:dyDescent="0.3">
      <c r="C51" s="166"/>
      <c r="D51" s="165"/>
      <c r="E51" s="165"/>
      <c r="F51" s="165"/>
      <c r="G51" s="233"/>
      <c r="H51" s="233"/>
      <c r="I51" s="233"/>
      <c r="J51" s="233"/>
      <c r="K51" s="233"/>
      <c r="L51" s="233"/>
      <c r="M51" s="167"/>
      <c r="N51" s="233"/>
      <c r="O51" s="233"/>
      <c r="P51" s="233"/>
      <c r="Q51" s="233"/>
      <c r="R51" s="233"/>
      <c r="S51" s="23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</row>
    <row r="52" spans="2:36" ht="20.100000000000001" customHeight="1" x14ac:dyDescent="0.25">
      <c r="C52" s="272" t="s">
        <v>54</v>
      </c>
      <c r="D52" s="273"/>
      <c r="E52" s="273"/>
      <c r="F52" s="274"/>
      <c r="G52" s="148"/>
      <c r="H52" s="323" t="s">
        <v>75</v>
      </c>
      <c r="I52" s="324"/>
      <c r="J52" s="324"/>
      <c r="K52" s="325"/>
      <c r="L52" s="170"/>
      <c r="M52" s="170"/>
      <c r="N52" s="170"/>
      <c r="O52" s="170"/>
      <c r="P52" s="233"/>
      <c r="Q52" s="233"/>
      <c r="R52" s="233"/>
      <c r="S52" s="23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2:36" ht="20.100000000000001" customHeight="1" x14ac:dyDescent="0.25">
      <c r="C53" s="98"/>
      <c r="D53" s="99"/>
      <c r="E53" s="100" t="s">
        <v>65</v>
      </c>
      <c r="F53" s="101" t="s">
        <v>66</v>
      </c>
      <c r="G53" s="233"/>
      <c r="H53" s="349"/>
      <c r="I53" s="350"/>
      <c r="J53" s="100" t="s">
        <v>65</v>
      </c>
      <c r="K53" s="101" t="s">
        <v>66</v>
      </c>
      <c r="L53" s="233"/>
      <c r="M53" s="233"/>
      <c r="N53" s="233"/>
      <c r="O53" s="168"/>
      <c r="P53" s="168"/>
      <c r="Q53" s="168"/>
      <c r="R53" s="168"/>
      <c r="S53" s="168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</row>
    <row r="54" spans="2:36" ht="20.100000000000001" customHeight="1" x14ac:dyDescent="0.25">
      <c r="C54" s="365" t="s">
        <v>81</v>
      </c>
      <c r="D54" s="366"/>
      <c r="E54" s="102">
        <f>'Input Sheet'!C13</f>
        <v>0</v>
      </c>
      <c r="F54" s="103">
        <f>IF(AND(AG16=0,V8=0),0,'Input Sheet'!C13)</f>
        <v>0</v>
      </c>
      <c r="G54" s="233"/>
      <c r="H54" s="351" t="s">
        <v>88</v>
      </c>
      <c r="I54" s="352"/>
      <c r="J54" s="104">
        <f>IF(N6=0,0,'Input Sheet'!C16)</f>
        <v>0</v>
      </c>
      <c r="K54" s="105">
        <f>IF(N6=0,0,IF(AND(AG16=0,V8=0),0,'Input Sheet'!C16))</f>
        <v>0</v>
      </c>
      <c r="L54" s="233"/>
      <c r="M54" s="233"/>
      <c r="N54" s="233"/>
      <c r="O54" s="168"/>
      <c r="P54" s="168"/>
      <c r="Q54" s="168"/>
      <c r="R54" s="168"/>
      <c r="S54" s="168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</row>
    <row r="55" spans="2:36" ht="20.100000000000001" customHeight="1" x14ac:dyDescent="0.25">
      <c r="C55" s="361" t="s">
        <v>5</v>
      </c>
      <c r="D55" s="362"/>
      <c r="E55" s="106">
        <f>K5</f>
        <v>0</v>
      </c>
      <c r="F55" s="107">
        <f>IF(AND(AG16=0,V8=0),0,Y5)</f>
        <v>0</v>
      </c>
      <c r="G55" s="233"/>
      <c r="H55" s="351" t="s">
        <v>82</v>
      </c>
      <c r="I55" s="352"/>
      <c r="J55" s="108">
        <f>IF(N6=0,0,N5)</f>
        <v>0</v>
      </c>
      <c r="K55" s="109">
        <f>IF(N6=0,0,IF(AND(AG16=0,V8=0),0,Y8))</f>
        <v>0</v>
      </c>
      <c r="L55" s="233"/>
      <c r="M55" s="233"/>
      <c r="N55" s="233"/>
      <c r="O55" s="168"/>
      <c r="P55" s="168"/>
      <c r="Q55" s="168"/>
      <c r="R55" s="168"/>
      <c r="S55" s="168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</row>
    <row r="56" spans="2:36" ht="20.100000000000001" customHeight="1" thickBot="1" x14ac:dyDescent="0.3">
      <c r="C56" s="363" t="s">
        <v>50</v>
      </c>
      <c r="D56" s="364"/>
      <c r="E56" s="110">
        <f>IFERROR(ROUND((E55-E54)*K6,2),0)</f>
        <v>0</v>
      </c>
      <c r="F56" s="111">
        <f>IFERROR(ROUND((F55-F54)*K6,2),0)</f>
        <v>0</v>
      </c>
      <c r="G56" s="233"/>
      <c r="H56" s="353" t="s">
        <v>50</v>
      </c>
      <c r="I56" s="354"/>
      <c r="J56" s="112">
        <f>IFERROR((J55-J54)*N6,0)</f>
        <v>0</v>
      </c>
      <c r="K56" s="113">
        <f>IFERROR((K55-K54)*N6,0)</f>
        <v>0</v>
      </c>
      <c r="L56" s="233"/>
      <c r="M56" s="233"/>
      <c r="N56" s="233"/>
      <c r="O56" s="168"/>
      <c r="P56" s="168"/>
      <c r="Q56" s="168"/>
      <c r="R56" s="168"/>
      <c r="S56" s="168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</row>
    <row r="57" spans="2:36" ht="20.100000000000001" customHeight="1" x14ac:dyDescent="0.25">
      <c r="C57" s="272" t="s">
        <v>44</v>
      </c>
      <c r="D57" s="273"/>
      <c r="E57" s="273"/>
      <c r="F57" s="274"/>
      <c r="G57" s="233"/>
      <c r="H57" s="323" t="s">
        <v>76</v>
      </c>
      <c r="I57" s="324"/>
      <c r="J57" s="324"/>
      <c r="K57" s="325"/>
      <c r="L57" s="233"/>
      <c r="M57" s="233"/>
      <c r="N57" s="233"/>
      <c r="O57" s="168"/>
      <c r="P57" s="168"/>
      <c r="Q57" s="168"/>
      <c r="R57" s="168"/>
      <c r="S57" s="168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</row>
    <row r="58" spans="2:36" ht="20.100000000000001" customHeight="1" x14ac:dyDescent="0.25">
      <c r="C58" s="365" t="s">
        <v>14</v>
      </c>
      <c r="D58" s="366"/>
      <c r="E58" s="114">
        <f>SUM(Q16:Q24)</f>
        <v>0</v>
      </c>
      <c r="F58" s="115">
        <f>IF(SUM(AG16:AG24)=0,0,SUM(AI16:AI24))</f>
        <v>0</v>
      </c>
      <c r="G58" s="233"/>
      <c r="H58" s="351" t="s">
        <v>14</v>
      </c>
      <c r="I58" s="352"/>
      <c r="J58" s="102">
        <f>IF(N6=0,0,SUM(Q16:Q24))</f>
        <v>0</v>
      </c>
      <c r="K58" s="103">
        <f>IF(N6=0,0,IF(SUM(AG16:AG24)=0,0,SUM(AI16:AI24)))</f>
        <v>0</v>
      </c>
      <c r="L58" s="233"/>
      <c r="M58" s="233"/>
      <c r="N58" s="233"/>
      <c r="O58" s="168"/>
      <c r="P58" s="168"/>
      <c r="Q58" s="168"/>
      <c r="R58" s="168"/>
      <c r="S58" s="168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</row>
    <row r="59" spans="2:36" ht="20.100000000000001" customHeight="1" x14ac:dyDescent="0.25">
      <c r="C59" s="361" t="s">
        <v>45</v>
      </c>
      <c r="D59" s="362"/>
      <c r="E59" s="116">
        <f>K6</f>
        <v>0</v>
      </c>
      <c r="F59" s="117">
        <f>IF(SUM(AG16:AG24)=0,0,K6)</f>
        <v>0</v>
      </c>
      <c r="G59" s="233"/>
      <c r="H59" s="351" t="s">
        <v>45</v>
      </c>
      <c r="I59" s="352"/>
      <c r="J59" s="116">
        <f>N6</f>
        <v>0</v>
      </c>
      <c r="K59" s="118">
        <f>IF(N6=0,0,IF(SUM(AG16:AG24)=0,0,N6))</f>
        <v>0</v>
      </c>
      <c r="L59" s="233"/>
      <c r="M59" s="233"/>
      <c r="N59" s="233"/>
      <c r="O59" s="168"/>
      <c r="P59" s="168"/>
      <c r="Q59" s="168"/>
      <c r="R59" s="168"/>
      <c r="S59" s="168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</row>
    <row r="60" spans="2:36" ht="20.100000000000001" customHeight="1" thickBot="1" x14ac:dyDescent="0.3">
      <c r="C60" s="363" t="s">
        <v>46</v>
      </c>
      <c r="D60" s="364"/>
      <c r="E60" s="119">
        <f>ROUND(E59*E58,2)</f>
        <v>0</v>
      </c>
      <c r="F60" s="120">
        <f>IFERROR(ROUND(F59*F58,2),0)</f>
        <v>0</v>
      </c>
      <c r="G60" s="233"/>
      <c r="H60" s="353" t="s">
        <v>46</v>
      </c>
      <c r="I60" s="354"/>
      <c r="J60" s="119">
        <f>J59*J58</f>
        <v>0</v>
      </c>
      <c r="K60" s="120">
        <f>IFERROR(K59*K58,0)</f>
        <v>0</v>
      </c>
      <c r="L60" s="233"/>
      <c r="M60" s="233"/>
      <c r="N60" s="233"/>
      <c r="O60" s="168"/>
      <c r="P60" s="168"/>
      <c r="Q60" s="168"/>
      <c r="R60" s="168"/>
      <c r="S60" s="168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</row>
    <row r="61" spans="2:36" ht="20.100000000000001" customHeight="1" x14ac:dyDescent="0.25">
      <c r="C61" s="272" t="s">
        <v>47</v>
      </c>
      <c r="D61" s="273"/>
      <c r="E61" s="273"/>
      <c r="F61" s="274"/>
      <c r="G61" s="233"/>
      <c r="H61" s="323" t="s">
        <v>77</v>
      </c>
      <c r="I61" s="324"/>
      <c r="J61" s="324"/>
      <c r="K61" s="325"/>
      <c r="L61" s="233"/>
      <c r="M61" s="233"/>
      <c r="N61" s="233"/>
      <c r="O61" s="168"/>
      <c r="P61" s="168"/>
      <c r="Q61" s="168"/>
      <c r="R61" s="168"/>
      <c r="S61" s="168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</row>
    <row r="62" spans="2:36" ht="20.100000000000001" customHeight="1" thickBot="1" x14ac:dyDescent="0.3">
      <c r="C62" s="365" t="s">
        <v>14</v>
      </c>
      <c r="D62" s="366"/>
      <c r="E62" s="114">
        <f>SUM(Q33:Q34)</f>
        <v>0</v>
      </c>
      <c r="F62" s="115">
        <f>IF(SUM(AG31:AG32)=0,0,SUM(AI33:AI34))</f>
        <v>0</v>
      </c>
      <c r="G62" s="233"/>
      <c r="H62" s="355" t="s">
        <v>62</v>
      </c>
      <c r="I62" s="356"/>
      <c r="J62" s="121">
        <f>IFERROR(J60+J56,0)</f>
        <v>0</v>
      </c>
      <c r="K62" s="122">
        <f>IF(AND(AG16=0,V8=0,SUM(AG16:AG24)=0),0,SUM(IF(AND(AG16=0,V8=0),J56,K56),(IF(SUM(AG16:AG24)=0,J60,K60))))</f>
        <v>0</v>
      </c>
      <c r="L62" s="233"/>
      <c r="M62" s="233"/>
      <c r="N62" s="233"/>
      <c r="O62" s="168"/>
      <c r="P62" s="168"/>
      <c r="Q62" s="168"/>
      <c r="R62" s="168"/>
      <c r="S62" s="168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</row>
    <row r="63" spans="2:36" ht="20.100000000000001" customHeight="1" x14ac:dyDescent="0.25">
      <c r="C63" s="361" t="s">
        <v>45</v>
      </c>
      <c r="D63" s="362"/>
      <c r="E63" s="116">
        <f>IF(COUNTBLANK(E25:N26)&lt;&gt;20,K6-(SUM(E48:N48)),0)</f>
        <v>0</v>
      </c>
      <c r="F63" s="118">
        <f>IF(SUM(AG31:AG32,W38:AF39)=0,0,(K6-(SUM(W48:AF48))))</f>
        <v>0</v>
      </c>
      <c r="G63" s="233"/>
      <c r="H63" s="168"/>
      <c r="I63" s="169"/>
      <c r="J63" s="223" t="str">
        <f>E69</f>
        <v/>
      </c>
      <c r="K63" s="223" t="str">
        <f>F69</f>
        <v/>
      </c>
      <c r="L63" s="233"/>
      <c r="M63" s="232"/>
      <c r="N63" s="232"/>
      <c r="O63" s="232"/>
      <c r="P63" s="232"/>
      <c r="Q63" s="168"/>
      <c r="R63" s="168"/>
      <c r="S63" s="168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</row>
    <row r="64" spans="2:36" ht="20.100000000000001" customHeight="1" thickBot="1" x14ac:dyDescent="0.3">
      <c r="C64" s="363" t="s">
        <v>50</v>
      </c>
      <c r="D64" s="364"/>
      <c r="E64" s="119">
        <f>ROUND(E63*E62,2)</f>
        <v>0</v>
      </c>
      <c r="F64" s="120">
        <f>IFERROR(ROUND(F63*F62,2),0)</f>
        <v>0</v>
      </c>
      <c r="G64" s="233"/>
      <c r="H64" s="233"/>
      <c r="I64" s="233"/>
      <c r="J64" s="174"/>
      <c r="K64" s="174"/>
      <c r="L64" s="233"/>
      <c r="M64" s="232"/>
      <c r="N64" s="232"/>
      <c r="O64" s="232"/>
      <c r="P64" s="232"/>
      <c r="Q64" s="233"/>
      <c r="R64" s="233"/>
      <c r="S64" s="23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</row>
    <row r="65" spans="2:37" ht="20.100000000000001" customHeight="1" x14ac:dyDescent="0.25">
      <c r="C65" s="272" t="s">
        <v>48</v>
      </c>
      <c r="D65" s="273"/>
      <c r="E65" s="273"/>
      <c r="F65" s="274"/>
      <c r="G65" s="233"/>
      <c r="H65" s="233"/>
      <c r="I65" s="233"/>
      <c r="J65" s="174"/>
      <c r="K65" s="174"/>
      <c r="L65" s="233"/>
      <c r="M65" s="232"/>
      <c r="N65" s="232"/>
      <c r="O65" s="232"/>
      <c r="P65" s="232"/>
      <c r="Q65" s="171"/>
      <c r="R65" s="171"/>
      <c r="S65" s="171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2:37" ht="20.100000000000001" customHeight="1" thickBot="1" x14ac:dyDescent="0.3">
      <c r="C66" s="359" t="s">
        <v>49</v>
      </c>
      <c r="D66" s="360"/>
      <c r="E66" s="123">
        <f>ROUND(SUM(E49:N49),2)</f>
        <v>0</v>
      </c>
      <c r="F66" s="124">
        <f>IF(SUM(W48:AF48)=0,0,ROUND(SUM(W49:AF49),2))</f>
        <v>0</v>
      </c>
      <c r="G66" s="233"/>
      <c r="H66" s="233"/>
      <c r="I66" s="233"/>
      <c r="J66" s="233"/>
      <c r="K66" s="233"/>
      <c r="L66" s="233"/>
      <c r="M66" s="232"/>
      <c r="N66" s="232"/>
      <c r="O66" s="232"/>
      <c r="P66" s="232"/>
      <c r="Q66" s="172"/>
      <c r="R66" s="172"/>
      <c r="S66" s="172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</row>
    <row r="67" spans="2:37" ht="20.100000000000001" customHeight="1" x14ac:dyDescent="0.25">
      <c r="C67" s="272" t="s">
        <v>61</v>
      </c>
      <c r="D67" s="273"/>
      <c r="E67" s="273"/>
      <c r="F67" s="274"/>
      <c r="G67" s="233"/>
      <c r="H67" s="167"/>
      <c r="I67" s="233"/>
      <c r="J67" s="233"/>
      <c r="K67" s="233"/>
      <c r="L67" s="233"/>
      <c r="M67" s="232"/>
      <c r="N67" s="232"/>
      <c r="O67" s="232"/>
      <c r="P67" s="232"/>
      <c r="Q67" s="171"/>
      <c r="R67" s="171"/>
      <c r="S67" s="17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</row>
    <row r="68" spans="2:37" ht="20.100000000000001" customHeight="1" thickBot="1" x14ac:dyDescent="0.3">
      <c r="C68" s="357" t="s">
        <v>69</v>
      </c>
      <c r="D68" s="358"/>
      <c r="E68" s="121">
        <f>IFERROR(E66+E64+E60+E56,0)</f>
        <v>0</v>
      </c>
      <c r="F68" s="125">
        <f>IF(AND(AG16=0,V8=0,SUM(AG16:AG24)=0,SUM(AG31:AG32)=0,SUM(W48:AF48)=0),0,SUM(IF(AND(AG16=0,V8=0),E56,F56),IF(SUM(AG16:AG24)=0,E60,F60),IF(AND(AG33="",AG34=""),(E64+E66),(F64+F66))))</f>
        <v>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</row>
    <row r="69" spans="2:37" ht="20.100000000000001" customHeight="1" thickBot="1" x14ac:dyDescent="0.3">
      <c r="B69" s="1"/>
      <c r="C69" s="346"/>
      <c r="D69" s="346"/>
      <c r="E69" s="224" t="str">
        <f>IFERROR(IF(P16&gt;0.5,("**Reject**"),IF(P17&gt;1.5,("**Reject**"),IF(P18&gt;3,("**Reject**"),IF(P18&lt;-1,("**Reject**"),IF(P21&gt;10,("**Reject**"),IF(P22&gt;10,("**Reject**"),IF(P23&gt;8,("**Reject**"),IF(P24&gt;1.5,("**Reject**"),IF(Q33="Reject",("**Reject**"),IF(Q34="Reject",("**Reject**"),IF(((SUM(Q21:Q24))/-K5)&gt;0.15,"**Reject**",IF(C50&gt;0,"**Reject**","")))))))))))),"")</f>
        <v/>
      </c>
      <c r="F69" s="224" t="str">
        <f>IFERROR(IF(AH16&gt;0.5,("**Reject**"),IF(AH17&gt;1.5,("**Reject**"),IF(AH18&gt;3,("**Reject**"),IF(AH18&lt;-1,("**Reject**"),IF(AH21&gt;10,("**Reject**"),IF(AH22&gt;10,("**Reject**"),IF(AH23&gt;8,("**Reject**"),IF(AH24&gt;1.5,("**Reject**"),IF(AI33="Reject",("**Reject**"),IF(AI34="Reject",("**Reject**"),IF(((SUM(AI21:AI24))/-Y5)&gt;0.15,"**Reject**",IF(U50&gt;0,"**Reject**","")))))))))))),"")</f>
        <v/>
      </c>
      <c r="G69" s="233"/>
      <c r="H69" s="233"/>
      <c r="I69" s="233"/>
      <c r="J69" s="233"/>
      <c r="K69" s="233"/>
      <c r="L69" s="233"/>
      <c r="M69" s="233"/>
      <c r="N69" s="233"/>
      <c r="O69" s="233"/>
      <c r="P69" s="168"/>
      <c r="Q69" s="168"/>
      <c r="R69" s="168"/>
      <c r="S69" s="168"/>
      <c r="T69" s="173"/>
      <c r="U69" s="5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  <row r="70" spans="2:37" ht="20.100000000000001" customHeight="1" x14ac:dyDescent="0.25">
      <c r="B70" s="1"/>
      <c r="C70" s="272" t="s">
        <v>67</v>
      </c>
      <c r="D70" s="273"/>
      <c r="E70" s="273"/>
      <c r="F70" s="274"/>
      <c r="G70" s="163"/>
      <c r="H70" s="233"/>
      <c r="I70" s="233"/>
      <c r="J70" s="233"/>
      <c r="K70" s="233"/>
      <c r="L70" s="233"/>
      <c r="M70" s="233"/>
      <c r="N70" s="233"/>
      <c r="O70" s="233"/>
      <c r="P70" s="168"/>
      <c r="Q70" s="168"/>
      <c r="R70" s="168"/>
      <c r="S70" s="168"/>
      <c r="T70" s="173"/>
      <c r="U70" s="52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</row>
    <row r="71" spans="2:37" ht="20.100000000000001" customHeight="1" thickBot="1" x14ac:dyDescent="0.3">
      <c r="B71" s="1"/>
      <c r="C71" s="344" t="s">
        <v>79</v>
      </c>
      <c r="D71" s="345"/>
      <c r="E71" s="347">
        <f>IF(F68=0,0,((('Input Sheet'!C13*K6)+F68)-(('Input Sheet'!C13*K6)+E68))/(('Input Sheet'!C13*K6)+E68))</f>
        <v>0</v>
      </c>
      <c r="F71" s="348"/>
      <c r="G71" s="233"/>
      <c r="H71" s="233"/>
      <c r="I71" s="233"/>
      <c r="J71" s="233"/>
      <c r="K71" s="233"/>
      <c r="L71" s="233"/>
      <c r="M71" s="233"/>
      <c r="N71" s="233"/>
      <c r="O71" s="233"/>
      <c r="P71" s="168"/>
      <c r="Q71" s="168"/>
      <c r="R71" s="168"/>
      <c r="S71" s="168"/>
      <c r="T71" s="173"/>
      <c r="U71" s="5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2:37" x14ac:dyDescent="0.25">
      <c r="B72" s="1"/>
      <c r="C72" s="1"/>
      <c r="D72" s="1"/>
      <c r="E72" s="1"/>
      <c r="F72" s="1"/>
      <c r="G72" s="52"/>
      <c r="H72" s="1"/>
      <c r="I72" s="52"/>
      <c r="J72" s="52"/>
      <c r="K72" s="52"/>
      <c r="L72" s="52"/>
      <c r="M72" s="52"/>
      <c r="N72" s="52"/>
      <c r="O72" s="52"/>
      <c r="P72" s="173"/>
      <c r="Q72" s="173"/>
      <c r="R72" s="173"/>
      <c r="S72" s="173"/>
      <c r="T72" s="173"/>
      <c r="U72" s="5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</row>
    <row r="73" spans="2:37" x14ac:dyDescent="0.25">
      <c r="B73" s="1"/>
      <c r="C73" s="1"/>
      <c r="D73" s="1"/>
      <c r="E73" s="1"/>
      <c r="F73" s="1"/>
      <c r="G73" s="1"/>
      <c r="H73" s="1"/>
      <c r="I73" s="52"/>
      <c r="J73" s="52"/>
      <c r="K73" s="52"/>
      <c r="L73" s="52"/>
      <c r="M73" s="52"/>
      <c r="N73" s="52"/>
      <c r="O73" s="52"/>
      <c r="P73" s="173"/>
      <c r="Q73" s="173"/>
      <c r="R73" s="173"/>
      <c r="S73" s="173"/>
      <c r="T73" s="173"/>
      <c r="U73" s="173"/>
      <c r="V73" s="17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2:37" x14ac:dyDescent="0.25">
      <c r="B74" s="1"/>
      <c r="C74" s="1"/>
      <c r="D74" s="1"/>
      <c r="E74" s="1"/>
      <c r="F74" s="1"/>
      <c r="G74" s="1"/>
      <c r="H74" s="1"/>
      <c r="I74" s="52"/>
      <c r="J74" s="52"/>
      <c r="K74" s="52"/>
      <c r="L74" s="52"/>
      <c r="M74" s="52"/>
      <c r="N74" s="52"/>
      <c r="O74" s="52"/>
      <c r="T74" s="173"/>
      <c r="U74" s="173"/>
      <c r="V74" s="17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2:37" x14ac:dyDescent="0.25">
      <c r="B75" s="1"/>
      <c r="C75" s="1"/>
      <c r="D75" s="1"/>
      <c r="E75" s="1"/>
      <c r="F75" s="1"/>
      <c r="G75" s="1"/>
      <c r="H75" s="1"/>
      <c r="I75" s="52"/>
      <c r="J75" s="52"/>
      <c r="K75" s="52"/>
      <c r="L75" s="52"/>
      <c r="M75" s="52"/>
      <c r="N75" s="52"/>
      <c r="O75" s="52"/>
      <c r="T75" s="173"/>
      <c r="U75" s="173"/>
      <c r="V75" s="17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2:37" x14ac:dyDescent="0.25">
      <c r="C76" s="1"/>
      <c r="D76" s="1"/>
      <c r="E76" s="1"/>
      <c r="F76" s="1"/>
      <c r="G76" s="1"/>
      <c r="H76" s="1"/>
      <c r="I76" s="1"/>
      <c r="J76" s="52"/>
      <c r="K76" s="52"/>
      <c r="L76" s="52"/>
      <c r="M76" s="52"/>
      <c r="N76" s="52"/>
      <c r="O76" s="52"/>
      <c r="P76" s="52"/>
      <c r="U76" s="173"/>
      <c r="V76" s="173"/>
      <c r="W76" s="173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x14ac:dyDescent="0.25"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2"/>
      <c r="AG77" s="52"/>
      <c r="AH77" s="52"/>
      <c r="AI77" s="52"/>
      <c r="AJ77" s="52"/>
    </row>
    <row r="78" spans="2:37" x14ac:dyDescent="0.25">
      <c r="B78" s="1"/>
      <c r="C78" s="1"/>
      <c r="D78" s="1"/>
      <c r="E78" s="1"/>
      <c r="F78" s="1"/>
      <c r="G78" s="1"/>
      <c r="H78" s="1"/>
      <c r="I78" s="52"/>
      <c r="J78" s="52"/>
      <c r="K78" s="52"/>
      <c r="L78" s="52"/>
      <c r="M78" s="52"/>
      <c r="N78" s="52"/>
      <c r="O78" s="52"/>
      <c r="T78" s="173"/>
      <c r="U78" s="173"/>
      <c r="V78" s="17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2:37" x14ac:dyDescent="0.25">
      <c r="B79" s="1"/>
      <c r="C79" s="1"/>
      <c r="D79" s="1"/>
      <c r="E79" s="1"/>
      <c r="F79" s="1"/>
      <c r="G79" s="1"/>
      <c r="H79" s="1"/>
      <c r="I79" s="52"/>
      <c r="J79" s="52"/>
      <c r="K79" s="52"/>
      <c r="L79" s="52"/>
      <c r="M79" s="52"/>
      <c r="N79" s="52"/>
      <c r="O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"/>
    </row>
    <row r="80" spans="2:37" x14ac:dyDescent="0.25">
      <c r="I80" s="52"/>
      <c r="J80" s="52"/>
      <c r="K80" s="52"/>
      <c r="L80" s="1"/>
      <c r="M80" s="1"/>
      <c r="N80" s="1"/>
      <c r="O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4:11" x14ac:dyDescent="0.25">
      <c r="H81" s="1"/>
      <c r="I81" s="1"/>
      <c r="J81" s="1"/>
      <c r="K81" s="1"/>
    </row>
    <row r="87" spans="4:11" x14ac:dyDescent="0.25">
      <c r="D87" s="1"/>
      <c r="E87" s="1"/>
      <c r="F87" s="1"/>
      <c r="G87" s="1"/>
    </row>
    <row r="88" spans="4:11" x14ac:dyDescent="0.25">
      <c r="D88" s="1"/>
      <c r="E88" s="1"/>
      <c r="F88" s="1"/>
      <c r="G88" s="1"/>
    </row>
    <row r="89" spans="4:11" x14ac:dyDescent="0.25">
      <c r="D89" s="1"/>
      <c r="E89" s="1"/>
      <c r="F89" s="1"/>
      <c r="G89" s="1"/>
    </row>
    <row r="90" spans="4:11" x14ac:dyDescent="0.25">
      <c r="D90" s="1"/>
      <c r="E90" s="1"/>
      <c r="F90" s="1"/>
      <c r="G90" s="1"/>
    </row>
    <row r="91" spans="4:11" x14ac:dyDescent="0.25">
      <c r="D91" s="1"/>
      <c r="E91" s="1"/>
      <c r="F91" s="1"/>
      <c r="G91" s="1"/>
    </row>
    <row r="92" spans="4:11" x14ac:dyDescent="0.25">
      <c r="D92" s="1"/>
      <c r="E92" s="1"/>
      <c r="F92" s="1"/>
      <c r="G92" s="1"/>
    </row>
    <row r="93" spans="4:11" x14ac:dyDescent="0.25">
      <c r="D93" s="1"/>
      <c r="E93" s="1"/>
      <c r="F93" s="1"/>
      <c r="G93" s="1"/>
    </row>
    <row r="94" spans="4:11" x14ac:dyDescent="0.25">
      <c r="D94" s="1"/>
      <c r="E94" s="1"/>
      <c r="F94" s="1"/>
      <c r="G94" s="1"/>
    </row>
    <row r="95" spans="4:11" x14ac:dyDescent="0.25">
      <c r="D95" s="1"/>
      <c r="E95" s="1"/>
      <c r="F95" s="1"/>
      <c r="G95" s="1"/>
    </row>
    <row r="96" spans="4:11" x14ac:dyDescent="0.25">
      <c r="D96" s="1"/>
      <c r="E96" s="1"/>
      <c r="F96" s="1"/>
      <c r="G96" s="1"/>
    </row>
    <row r="97" spans="4:7" x14ac:dyDescent="0.25">
      <c r="D97" s="1"/>
      <c r="E97" s="1"/>
      <c r="F97" s="1"/>
      <c r="G97" s="1"/>
    </row>
    <row r="98" spans="4:7" x14ac:dyDescent="0.25">
      <c r="D98" s="1"/>
      <c r="E98" s="1"/>
      <c r="F98" s="1"/>
      <c r="G98" s="1"/>
    </row>
    <row r="99" spans="4:7" x14ac:dyDescent="0.25">
      <c r="D99" s="1"/>
      <c r="E99" s="1"/>
      <c r="F99" s="1"/>
      <c r="G99" s="1"/>
    </row>
    <row r="100" spans="4:7" x14ac:dyDescent="0.25">
      <c r="D100" s="1"/>
      <c r="E100" s="1"/>
      <c r="F100" s="57"/>
      <c r="G100" s="1"/>
    </row>
    <row r="101" spans="4:7" x14ac:dyDescent="0.25">
      <c r="D101" s="1"/>
      <c r="E101" s="1"/>
      <c r="F101" s="1"/>
      <c r="G101" s="1"/>
    </row>
  </sheetData>
  <mergeCells count="138">
    <mergeCell ref="C67:F67"/>
    <mergeCell ref="C68:D68"/>
    <mergeCell ref="C69:D69"/>
    <mergeCell ref="C70:F70"/>
    <mergeCell ref="C71:D71"/>
    <mergeCell ref="E71:F71"/>
    <mergeCell ref="C64:D64"/>
    <mergeCell ref="C65:F65"/>
    <mergeCell ref="C66:D66"/>
    <mergeCell ref="C61:F61"/>
    <mergeCell ref="H61:K61"/>
    <mergeCell ref="C62:D62"/>
    <mergeCell ref="H62:I62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F57"/>
    <mergeCell ref="H57:K57"/>
    <mergeCell ref="C50:D50"/>
    <mergeCell ref="U50:V50"/>
    <mergeCell ref="C52:F52"/>
    <mergeCell ref="H52:K52"/>
    <mergeCell ref="H53:I53"/>
    <mergeCell ref="C54:D54"/>
    <mergeCell ref="H54:I54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2:D32"/>
    <mergeCell ref="U32:V32"/>
    <mergeCell ref="AD33:AF33"/>
    <mergeCell ref="AD34:AF34"/>
    <mergeCell ref="C36:D37"/>
    <mergeCell ref="E36:N36"/>
    <mergeCell ref="U36:V37"/>
    <mergeCell ref="W36:AF36"/>
    <mergeCell ref="W29:AF29"/>
    <mergeCell ref="AG29:AG30"/>
    <mergeCell ref="AH29:AH30"/>
    <mergeCell ref="AI29:AI30"/>
    <mergeCell ref="C31:D31"/>
    <mergeCell ref="U31:V31"/>
    <mergeCell ref="C29:D30"/>
    <mergeCell ref="E29:N29"/>
    <mergeCell ref="O29:O30"/>
    <mergeCell ref="P29:P30"/>
    <mergeCell ref="Q29:Q30"/>
    <mergeCell ref="U29:V30"/>
    <mergeCell ref="C24:D24"/>
    <mergeCell ref="U24:V24"/>
    <mergeCell ref="C25:D25"/>
    <mergeCell ref="O25:Q26"/>
    <mergeCell ref="U25:V25"/>
    <mergeCell ref="AG25:AI26"/>
    <mergeCell ref="C26:D26"/>
    <mergeCell ref="U26:V26"/>
    <mergeCell ref="C21:D21"/>
    <mergeCell ref="U21:V21"/>
    <mergeCell ref="C22:D22"/>
    <mergeCell ref="U22:V22"/>
    <mergeCell ref="C23:D23"/>
    <mergeCell ref="U23:V23"/>
    <mergeCell ref="C20:D20"/>
    <mergeCell ref="U20:V20"/>
    <mergeCell ref="AH14:AH15"/>
    <mergeCell ref="AI14:AI15"/>
    <mergeCell ref="C16:D16"/>
    <mergeCell ref="U16:V16"/>
    <mergeCell ref="C17:D17"/>
    <mergeCell ref="U17:V17"/>
    <mergeCell ref="O14:O15"/>
    <mergeCell ref="P14:P15"/>
    <mergeCell ref="Q14:Q15"/>
    <mergeCell ref="U14:V15"/>
    <mergeCell ref="W14:AF14"/>
    <mergeCell ref="AG14:AG15"/>
    <mergeCell ref="C14:D15"/>
    <mergeCell ref="E14:N14"/>
    <mergeCell ref="C18:D18"/>
    <mergeCell ref="U18:V18"/>
    <mergeCell ref="U12:Y12"/>
    <mergeCell ref="C8:D8"/>
    <mergeCell ref="C9:D9"/>
    <mergeCell ref="C10:D10"/>
    <mergeCell ref="C11:D11"/>
    <mergeCell ref="X4:Y4"/>
    <mergeCell ref="AA4:AA5"/>
    <mergeCell ref="AB4:AB5"/>
    <mergeCell ref="C19:D19"/>
    <mergeCell ref="U19:V19"/>
    <mergeCell ref="T2:AJ2"/>
    <mergeCell ref="AC4:AC5"/>
    <mergeCell ref="C5:D5"/>
    <mergeCell ref="C6:D6"/>
    <mergeCell ref="C7:D7"/>
    <mergeCell ref="X7:Y7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4:AI5"/>
    <mergeCell ref="AD6:AI6"/>
    <mergeCell ref="AD7:AI7"/>
    <mergeCell ref="U11:Y11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Input Sheet</vt:lpstr>
      <vt:lpstr>Summary</vt:lpstr>
      <vt:lpstr>Lot 1</vt:lpstr>
      <vt:lpstr>Lot 2</vt:lpstr>
      <vt:lpstr>Lot 3</vt:lpstr>
      <vt:lpstr>Lot 4</vt:lpstr>
      <vt:lpstr>Lot 5</vt:lpstr>
      <vt:lpstr>Lot 6</vt:lpstr>
      <vt:lpstr>Lot 7</vt:lpstr>
      <vt:lpstr>Lot 8</vt:lpstr>
      <vt:lpstr>Lot 9</vt:lpstr>
      <vt:lpstr>Lot 10</vt:lpstr>
      <vt:lpstr>Lot 11</vt:lpstr>
      <vt:lpstr>Lot 12</vt:lpstr>
      <vt:lpstr>Lot 13</vt:lpstr>
      <vt:lpstr>Lot 14</vt:lpstr>
      <vt:lpstr>Lot 15</vt:lpstr>
      <vt:lpstr>Lot 16</vt:lpstr>
      <vt:lpstr>Lot 17</vt:lpstr>
      <vt:lpstr>Lot 18</vt:lpstr>
      <vt:lpstr>Lot 19</vt:lpstr>
      <vt:lpstr>Lot 20</vt:lpstr>
      <vt:lpstr>Lot 21</vt:lpstr>
      <vt:lpstr>Lot 22</vt:lpstr>
      <vt:lpstr>Lot 23</vt:lpstr>
      <vt:lpstr>Lot 24</vt:lpstr>
      <vt:lpstr>Lot 25</vt:lpstr>
      <vt:lpstr>Lot 26</vt:lpstr>
      <vt:lpstr>Lot 27</vt:lpstr>
      <vt:lpstr>Lot 28</vt:lpstr>
      <vt:lpstr>Lot 29</vt:lpstr>
      <vt:lpstr>Lot 30</vt:lpstr>
      <vt:lpstr>Lot 31</vt:lpstr>
      <vt:lpstr>Lot 32</vt:lpstr>
      <vt:lpstr>Lot 33</vt:lpstr>
      <vt:lpstr>Lot 34</vt:lpstr>
      <vt:lpstr>Lot 35</vt:lpstr>
      <vt:lpstr>Lot 36</vt:lpstr>
      <vt:lpstr>Lot 37</vt:lpstr>
      <vt:lpstr>Lot 38</vt:lpstr>
      <vt:lpstr>Lot 39</vt:lpstr>
      <vt:lpstr>Lot 40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Dupuis, Andre (MI)</dc:creator>
  <cp:lastModifiedBy>McNabb, Gordon</cp:lastModifiedBy>
  <dcterms:created xsi:type="dcterms:W3CDTF">2020-04-07T14:44:21Z</dcterms:created>
  <dcterms:modified xsi:type="dcterms:W3CDTF">2023-05-25T21:02:32Z</dcterms:modified>
</cp:coreProperties>
</file>